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OneDrive\GH&amp;A Strategy\Transition from NCM Associates\GHA Website\2016 Web Site Revision\"/>
    </mc:Choice>
  </mc:AlternateContent>
  <bookViews>
    <workbookView xWindow="-15" yWindow="-15" windowWidth="9630" windowHeight="5250"/>
  </bookViews>
  <sheets>
    <sheet name="Sample Worksheet" sheetId="1" r:id="rId1"/>
  </sheets>
  <definedNames>
    <definedName name="Complete_Data_Section">#REF!</definedName>
    <definedName name="Print">'Sample Worksheet'!$A$5:$F$176</definedName>
    <definedName name="Print_Analysis_Worksheet">#REF!</definedName>
    <definedName name="_xlnm.Print_Area" localSheetId="0">'Sample Worksheet'!$A$5:$F$178</definedName>
    <definedName name="Print_Data_Form">#REF!</definedName>
    <definedName name="Print_Sample_Analysis">'Sample Worksheet'!$A$5:$F$178</definedName>
    <definedName name="_xlnm.Print_Titles" localSheetId="0">'Sample Worksheet'!$1:$10</definedName>
    <definedName name="Titles_Analysis_Worksheet">#REF!</definedName>
    <definedName name="Titles_Data_Form">#REF!</definedName>
    <definedName name="Titles_Sample_Analysis">'Sample Worksheet'!$5:$10</definedName>
  </definedNames>
  <calcPr calcId="171027"/>
</workbook>
</file>

<file path=xl/calcChain.xml><?xml version="1.0" encoding="utf-8"?>
<calcChain xmlns="http://schemas.openxmlformats.org/spreadsheetml/2006/main">
  <c r="E14" i="1" l="1"/>
  <c r="F14" i="1" s="1"/>
  <c r="E21" i="1"/>
  <c r="F21" i="1" s="1"/>
  <c r="E27" i="1"/>
  <c r="F27" i="1" s="1"/>
  <c r="E33" i="1"/>
  <c r="F33" i="1" s="1"/>
  <c r="E41" i="1"/>
  <c r="E47" i="1"/>
  <c r="F47" i="1" s="1"/>
  <c r="E53" i="1"/>
  <c r="F53" i="1" s="1"/>
  <c r="E62" i="1"/>
  <c r="F62" i="1"/>
  <c r="E68" i="1"/>
  <c r="F68" i="1" s="1"/>
  <c r="C74" i="1"/>
  <c r="E74" i="1" s="1"/>
  <c r="F74" i="1" s="1"/>
  <c r="E84" i="1"/>
  <c r="F84" i="1" s="1"/>
  <c r="B90" i="1"/>
  <c r="E99" i="1"/>
  <c r="F99" i="1" s="1"/>
  <c r="B100" i="1"/>
  <c r="E105" i="1"/>
  <c r="F105" i="1" s="1"/>
  <c r="B106" i="1"/>
  <c r="E111" i="1"/>
  <c r="F111" i="1" s="1"/>
  <c r="B112" i="1"/>
  <c r="E117" i="1"/>
  <c r="F117" i="1" s="1"/>
  <c r="B118" i="1"/>
  <c r="E123" i="1"/>
  <c r="F123" i="1" s="1"/>
  <c r="B124" i="1"/>
  <c r="E129" i="1"/>
  <c r="F129" i="1" s="1"/>
  <c r="B130" i="1"/>
  <c r="E138" i="1"/>
  <c r="F138" i="1"/>
  <c r="B139" i="1"/>
  <c r="E144" i="1"/>
  <c r="F144" i="1" s="1"/>
  <c r="B145" i="1"/>
  <c r="E150" i="1"/>
  <c r="F150" i="1" s="1"/>
  <c r="B151" i="1"/>
  <c r="E156" i="1"/>
  <c r="F156" i="1" s="1"/>
  <c r="B157" i="1"/>
  <c r="B159" i="1"/>
  <c r="E163" i="1"/>
  <c r="F163" i="1" s="1"/>
  <c r="B164" i="1"/>
  <c r="B169" i="1"/>
  <c r="C169" i="1"/>
  <c r="D174" i="1"/>
  <c r="D178" i="1"/>
  <c r="E90" i="1" l="1"/>
  <c r="F90" i="1" s="1"/>
  <c r="F92" i="1" s="1"/>
  <c r="F93" i="1" s="1"/>
  <c r="F41" i="1"/>
  <c r="E169" i="1"/>
  <c r="F169" i="1" s="1"/>
  <c r="F172" i="1" s="1"/>
  <c r="F173" i="1" s="1"/>
  <c r="C90" i="1"/>
  <c r="F176" i="1" l="1"/>
  <c r="F177" i="1" s="1"/>
</calcChain>
</file>

<file path=xl/sharedStrings.xml><?xml version="1.0" encoding="utf-8"?>
<sst xmlns="http://schemas.openxmlformats.org/spreadsheetml/2006/main" count="181" uniqueCount="134">
  <si>
    <t>Central City Transportation</t>
  </si>
  <si>
    <t xml:space="preserve">Dealership:  </t>
  </si>
  <si>
    <t xml:space="preserve">         These Accounts Should Be Monitored on a Daily </t>
  </si>
  <si>
    <t xml:space="preserve">          Basis.  When these Amounts become substantial (as</t>
  </si>
  <si>
    <t>Average Total Finance</t>
  </si>
  <si>
    <t>Contracts Funded</t>
  </si>
  <si>
    <t>Contract Amount</t>
  </si>
  <si>
    <t>Funded Per Month</t>
  </si>
  <si>
    <t>Of Average Monthly</t>
  </si>
  <si>
    <r>
      <t xml:space="preserve">   1.    </t>
    </r>
    <r>
      <rPr>
        <b/>
        <u/>
        <sz val="10"/>
        <rFont val="Times New Roman"/>
        <family val="1"/>
      </rPr>
      <t>Contracts-In-Transit</t>
    </r>
    <r>
      <rPr>
        <b/>
        <sz val="10"/>
        <rFont val="Times New Roman"/>
        <family val="1"/>
      </rPr>
      <t xml:space="preserve">  (</t>
    </r>
    <r>
      <rPr>
        <b/>
        <sz val="10"/>
        <rFont val="Times New Roman"/>
        <family val="1"/>
      </rPr>
      <t xml:space="preserve">New </t>
    </r>
    <r>
      <rPr>
        <b/>
        <u/>
        <sz val="10"/>
        <rFont val="Times New Roman"/>
        <family val="1"/>
      </rPr>
      <t>and</t>
    </r>
    <r>
      <rPr>
        <b/>
        <sz val="10"/>
        <rFont val="Times New Roman"/>
        <family val="1"/>
      </rPr>
      <t xml:space="preserve"> Used Vehicles</t>
    </r>
    <r>
      <rPr>
        <b/>
        <sz val="10"/>
        <rFont val="Times New Roman"/>
        <family val="1"/>
      </rPr>
      <t>)</t>
    </r>
  </si>
  <si>
    <r>
      <t xml:space="preserve">   2a.  </t>
    </r>
    <r>
      <rPr>
        <b/>
        <u/>
        <sz val="10"/>
        <rFont val="Times New Roman"/>
        <family val="1"/>
      </rPr>
      <t>Accounts Receivable</t>
    </r>
    <r>
      <rPr>
        <b/>
        <sz val="10"/>
        <rFont val="Times New Roman"/>
        <family val="1"/>
      </rPr>
      <t xml:space="preserve">  (</t>
    </r>
    <r>
      <rPr>
        <b/>
        <sz val="10"/>
        <rFont val="Times New Roman"/>
        <family val="1"/>
      </rPr>
      <t xml:space="preserve">New </t>
    </r>
    <r>
      <rPr>
        <b/>
        <u/>
        <sz val="10"/>
        <rFont val="Times New Roman"/>
        <family val="1"/>
      </rPr>
      <t>and</t>
    </r>
    <r>
      <rPr>
        <b/>
        <sz val="10"/>
        <rFont val="Times New Roman"/>
        <family val="1"/>
      </rPr>
      <t xml:space="preserve"> Used Vehicle - Retail</t>
    </r>
    <r>
      <rPr>
        <b/>
        <u/>
        <sz val="10"/>
        <rFont val="Times New Roman"/>
        <family val="1"/>
      </rPr>
      <t>)</t>
    </r>
  </si>
  <si>
    <r>
      <t xml:space="preserve">   2b. </t>
    </r>
    <r>
      <rPr>
        <b/>
        <u/>
        <sz val="10"/>
        <rFont val="Times New Roman"/>
        <family val="1"/>
      </rPr>
      <t>Accounts Receivable</t>
    </r>
    <r>
      <rPr>
        <b/>
        <sz val="10"/>
        <rFont val="Times New Roman"/>
        <family val="1"/>
      </rPr>
      <t xml:space="preserve">  (New </t>
    </r>
    <r>
      <rPr>
        <b/>
        <u/>
        <sz val="10"/>
        <rFont val="Times New Roman"/>
        <family val="1"/>
      </rPr>
      <t>and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Used Vehicles - Wholesale</t>
    </r>
    <r>
      <rPr>
        <b/>
        <sz val="10"/>
        <rFont val="Times New Roman"/>
        <family val="1"/>
      </rPr>
      <t>)</t>
    </r>
  </si>
  <si>
    <t xml:space="preserve">          if used, they should be monitored on a daily basis.</t>
  </si>
  <si>
    <t>Average Total New and</t>
  </si>
  <si>
    <t>Used Vehicle Retail</t>
  </si>
  <si>
    <t xml:space="preserve"> Dollar Sales Per Month</t>
  </si>
  <si>
    <t>Used Vehicle Wholesale</t>
  </si>
  <si>
    <t>Average Monthly Total</t>
  </si>
  <si>
    <t>Dealership Expense</t>
  </si>
  <si>
    <t>(All Categories)</t>
  </si>
  <si>
    <t>Manufacturers' Normal</t>
  </si>
  <si>
    <t>Average Monthly Retail</t>
  </si>
  <si>
    <t>Labor and Parts Sales</t>
  </si>
  <si>
    <t>On Repair Order</t>
  </si>
  <si>
    <t>Of Average Monthly Retail</t>
  </si>
  <si>
    <r>
      <t xml:space="preserve">   4a. </t>
    </r>
    <r>
      <rPr>
        <b/>
        <u/>
        <sz val="10"/>
        <rFont val="Times New Roman"/>
        <family val="1"/>
      </rPr>
      <t>Accounts Receivable</t>
    </r>
    <r>
      <rPr>
        <b/>
        <sz val="10"/>
        <rFont val="Times New Roman"/>
        <family val="1"/>
      </rPr>
      <t xml:space="preserve">  (Service R.O.'s - Retail Customers)</t>
    </r>
  </si>
  <si>
    <r>
      <t xml:space="preserve">   4b. </t>
    </r>
    <r>
      <rPr>
        <b/>
        <u/>
        <sz val="10"/>
        <rFont val="Times New Roman"/>
        <family val="1"/>
      </rPr>
      <t>Accounts Receivable</t>
    </r>
    <r>
      <rPr>
        <b/>
        <sz val="10"/>
        <rFont val="Times New Roman"/>
        <family val="1"/>
      </rPr>
      <t xml:space="preserve">  (Service R.O.'s - Commercial Accounts)</t>
    </r>
  </si>
  <si>
    <t>Average Monthly Commercial</t>
  </si>
  <si>
    <t>Of Average Monthly Com-</t>
  </si>
  <si>
    <t>mercial Labor and Parts Sales</t>
  </si>
  <si>
    <r>
      <t xml:space="preserve">   4c. </t>
    </r>
    <r>
      <rPr>
        <b/>
        <u/>
        <sz val="10"/>
        <rFont val="Times New Roman"/>
        <family val="1"/>
      </rPr>
      <t>Accounts Receivable</t>
    </r>
    <r>
      <rPr>
        <b/>
        <sz val="10"/>
        <rFont val="Times New Roman"/>
        <family val="1"/>
      </rPr>
      <t xml:space="preserve">  (Service - Extended Service Agreements -ESA)</t>
    </r>
  </si>
  <si>
    <t>Average Monthly ESA</t>
  </si>
  <si>
    <t>Of Average Monthly ESA</t>
  </si>
  <si>
    <r>
      <t xml:space="preserve">   4d. </t>
    </r>
    <r>
      <rPr>
        <b/>
        <u/>
        <sz val="10"/>
        <rFont val="Times New Roman"/>
        <family val="1"/>
      </rPr>
      <t>Accounts Receivable</t>
    </r>
    <r>
      <rPr>
        <b/>
        <sz val="10"/>
        <rFont val="Times New Roman"/>
        <family val="1"/>
      </rPr>
      <t xml:space="preserve">  (Parts - Counter-Retail and Wholesale)</t>
    </r>
  </si>
  <si>
    <t>Average Total Monthly Parts</t>
  </si>
  <si>
    <t>Counter-Retail and Wholesale</t>
  </si>
  <si>
    <t>Sales Dollars</t>
  </si>
  <si>
    <t>Immediate Liquidity</t>
  </si>
  <si>
    <r>
      <t xml:space="preserve">   4e. </t>
    </r>
    <r>
      <rPr>
        <b/>
        <u/>
        <sz val="10"/>
        <rFont val="Times New Roman"/>
        <family val="1"/>
      </rPr>
      <t>Warranty Receivables</t>
    </r>
    <r>
      <rPr>
        <b/>
        <sz val="10"/>
        <rFont val="Times New Roman"/>
        <family val="1"/>
      </rPr>
      <t xml:space="preserve">  (Service and Parts)</t>
    </r>
  </si>
  <si>
    <t xml:space="preserve">Average Total Monthly </t>
  </si>
  <si>
    <t>Service, Parts, &amp; Misc.</t>
  </si>
  <si>
    <t>Warranty Sales Dollars</t>
  </si>
  <si>
    <r>
      <t xml:space="preserve">   4f. </t>
    </r>
    <r>
      <rPr>
        <b/>
        <u/>
        <sz val="10"/>
        <rFont val="Times New Roman"/>
        <family val="1"/>
      </rPr>
      <t>Other Manufacturer Receivables</t>
    </r>
    <r>
      <rPr>
        <b/>
        <sz val="10"/>
        <rFont val="Times New Roman"/>
        <family val="1"/>
      </rPr>
      <t xml:space="preserve">  (Vehicles, Service, and Parts)</t>
    </r>
  </si>
  <si>
    <t xml:space="preserve">        It includes 1) New Vehicle Holdback, 2) New Vehicle Customer Rebates</t>
  </si>
  <si>
    <t xml:space="preserve">        Receivables, 5) Floorplan Interest Credits Receivable, 6) Captive Lender</t>
  </si>
  <si>
    <t xml:space="preserve">        Incentives Receivables, 7) NVI Credits Receivable, 8) Parts Return Credit</t>
  </si>
  <si>
    <t xml:space="preserve">        Receivables, 9) Mftr. "Employee Sales Incentives" Receivables, 10) Parts</t>
  </si>
  <si>
    <t xml:space="preserve">        Wholesale Incentive/Jobber Receivables, and 11) Misc. Mftr. Receivables.</t>
  </si>
  <si>
    <t xml:space="preserve">        Receivable, 3) New Vehicle "Dealer Cash" Receivable, 4) Marketing Group</t>
  </si>
  <si>
    <t>Comparative Guide Category</t>
  </si>
  <si>
    <t>To Be Established By</t>
  </si>
  <si>
    <t>Sonic Automotive, Inc.</t>
  </si>
  <si>
    <t>Corporate/Regional Offices</t>
  </si>
  <si>
    <t>Comparative Guide Percentage</t>
  </si>
  <si>
    <r>
      <t xml:space="preserve">   4g. </t>
    </r>
    <r>
      <rPr>
        <b/>
        <u/>
        <sz val="10"/>
        <rFont val="Times New Roman"/>
        <family val="1"/>
      </rPr>
      <t>Accounts Receivable</t>
    </r>
    <r>
      <rPr>
        <b/>
        <sz val="10"/>
        <rFont val="Times New Roman"/>
        <family val="1"/>
      </rPr>
      <t xml:space="preserve">  (Finance and Insurance)</t>
    </r>
  </si>
  <si>
    <t>Average Total Monthly</t>
  </si>
  <si>
    <t>Net Finance Reserve</t>
  </si>
  <si>
    <t>Income</t>
  </si>
  <si>
    <t>Of Average Total Monthly</t>
  </si>
  <si>
    <t>Short-Range Liquidity</t>
  </si>
  <si>
    <t xml:space="preserve">   5 . Total Primary Receivables Categories</t>
  </si>
  <si>
    <t>Cash, Contracts and Receivables</t>
  </si>
  <si>
    <t>Income Opportunity Based on Cost of Capital</t>
  </si>
  <si>
    <t xml:space="preserve">Annualized  </t>
  </si>
  <si>
    <t>Longer-Range Liquidity</t>
  </si>
  <si>
    <r>
      <t xml:space="preserve">   6a. </t>
    </r>
    <r>
      <rPr>
        <b/>
        <u/>
        <sz val="10"/>
        <rFont val="Times New Roman"/>
        <family val="1"/>
      </rPr>
      <t>New Car Inventory</t>
    </r>
    <r>
      <rPr>
        <b/>
        <sz val="10"/>
        <rFont val="Times New Roman"/>
        <family val="1"/>
      </rPr>
      <t xml:space="preserve"> - Dollar Value (Including Demonstrators)</t>
    </r>
  </si>
  <si>
    <t>On-Ground Days Supply</t>
  </si>
  <si>
    <r>
      <t xml:space="preserve">   6b. </t>
    </r>
    <r>
      <rPr>
        <b/>
        <u/>
        <sz val="10"/>
        <rFont val="Times New Roman"/>
        <family val="1"/>
      </rPr>
      <t>New Car Inventory</t>
    </r>
    <r>
      <rPr>
        <b/>
        <sz val="10"/>
        <rFont val="Times New Roman"/>
        <family val="1"/>
      </rPr>
      <t xml:space="preserve"> - Unit Count (Including Demonstrators)</t>
    </r>
  </si>
  <si>
    <t xml:space="preserve">Dollar Days Supply          </t>
  </si>
  <si>
    <t xml:space="preserve">Unit Days Supply          </t>
  </si>
  <si>
    <r>
      <t xml:space="preserve">   6c. </t>
    </r>
    <r>
      <rPr>
        <b/>
        <u/>
        <sz val="10"/>
        <rFont val="Times New Roman"/>
        <family val="1"/>
      </rPr>
      <t>New Truck Inventory</t>
    </r>
    <r>
      <rPr>
        <b/>
        <sz val="10"/>
        <rFont val="Times New Roman"/>
        <family val="1"/>
      </rPr>
      <t xml:space="preserve"> - Dollar Value (Including Demonstrators)</t>
    </r>
  </si>
  <si>
    <r>
      <t xml:space="preserve">   6d. </t>
    </r>
    <r>
      <rPr>
        <b/>
        <u/>
        <sz val="10"/>
        <rFont val="Times New Roman"/>
        <family val="1"/>
      </rPr>
      <t>New Truck Inventory</t>
    </r>
    <r>
      <rPr>
        <b/>
        <sz val="10"/>
        <rFont val="Times New Roman"/>
        <family val="1"/>
      </rPr>
      <t xml:space="preserve"> - Unit Count (Including Demonstrators)</t>
    </r>
  </si>
  <si>
    <r>
      <t xml:space="preserve">   6e. </t>
    </r>
    <r>
      <rPr>
        <b/>
        <u/>
        <sz val="10"/>
        <rFont val="Times New Roman"/>
        <family val="1"/>
      </rPr>
      <t>Used Vehicle Retail Inventory</t>
    </r>
    <r>
      <rPr>
        <b/>
        <sz val="10"/>
        <rFont val="Times New Roman"/>
        <family val="1"/>
      </rPr>
      <t xml:space="preserve"> - Dollar Value</t>
    </r>
  </si>
  <si>
    <r>
      <t xml:space="preserve">   6f. </t>
    </r>
    <r>
      <rPr>
        <b/>
        <u/>
        <sz val="10"/>
        <rFont val="Times New Roman"/>
        <family val="1"/>
      </rPr>
      <t>Used Vehicle Retail Inventory</t>
    </r>
    <r>
      <rPr>
        <b/>
        <sz val="10"/>
        <rFont val="Times New Roman"/>
        <family val="1"/>
      </rPr>
      <t xml:space="preserve"> - Unit Count</t>
    </r>
  </si>
  <si>
    <r>
      <t xml:space="preserve">   6g. </t>
    </r>
    <r>
      <rPr>
        <b/>
        <u/>
        <sz val="10"/>
        <rFont val="Times New Roman"/>
        <family val="1"/>
      </rPr>
      <t>Used Vehicle Wholesale Inventory</t>
    </r>
    <r>
      <rPr>
        <b/>
        <sz val="10"/>
        <rFont val="Times New Roman"/>
        <family val="1"/>
      </rPr>
      <t xml:space="preserve"> - Dollar Value</t>
    </r>
  </si>
  <si>
    <r>
      <t xml:space="preserve">   6f. </t>
    </r>
    <r>
      <rPr>
        <b/>
        <u/>
        <sz val="10"/>
        <rFont val="Times New Roman"/>
        <family val="1"/>
      </rPr>
      <t>Used Vehicle Wholesale Inventory</t>
    </r>
    <r>
      <rPr>
        <b/>
        <sz val="10"/>
        <rFont val="Times New Roman"/>
        <family val="1"/>
      </rPr>
      <t xml:space="preserve"> - Unit Count</t>
    </r>
  </si>
  <si>
    <t>Outstanding Days Supply</t>
  </si>
  <si>
    <t>Standard For Net Cash as a</t>
  </si>
  <si>
    <t>% of Avg. Mthly. Expense</t>
  </si>
  <si>
    <r>
      <t xml:space="preserve">   6h. </t>
    </r>
    <r>
      <rPr>
        <b/>
        <u/>
        <sz val="10"/>
        <rFont val="Times New Roman"/>
        <family val="1"/>
      </rPr>
      <t>Parts and Accessories Inventory</t>
    </r>
  </si>
  <si>
    <r>
      <t xml:space="preserve">   6i. </t>
    </r>
    <r>
      <rPr>
        <b/>
        <u/>
        <sz val="10"/>
        <rFont val="Times New Roman"/>
        <family val="1"/>
      </rPr>
      <t>Work In Process Labor Inventory</t>
    </r>
  </si>
  <si>
    <t>On-Shelf Days Supply</t>
  </si>
  <si>
    <t>Days Unbilled</t>
  </si>
  <si>
    <t xml:space="preserve">Approximate Number of Unbilled Hours  </t>
  </si>
  <si>
    <r>
      <t xml:space="preserve">   6j. </t>
    </r>
    <r>
      <rPr>
        <b/>
        <u/>
        <sz val="10"/>
        <rFont val="Times New Roman"/>
        <family val="1"/>
      </rPr>
      <t>Miscellaneous Service &amp; Parts Inventories</t>
    </r>
  </si>
  <si>
    <t>Days Supply</t>
  </si>
  <si>
    <t>Total Frozen Assets Included In</t>
  </si>
  <si>
    <t xml:space="preserve">   7 . Total Inventories</t>
  </si>
  <si>
    <t>Departmental Inventories</t>
  </si>
  <si>
    <t>Total Dealership Frozen Assets</t>
  </si>
  <si>
    <t>Overall Dealership Asset Management</t>
  </si>
  <si>
    <t>Short-Range Liquidity (Continued)</t>
  </si>
  <si>
    <t>Longer-Range Liquidity (Continued)</t>
  </si>
  <si>
    <t xml:space="preserve">        This Category Will Vary Significantly By Manufacturer and Month of Year.</t>
  </si>
  <si>
    <t xml:space="preserve">Average Hourly Technician Rate   </t>
  </si>
  <si>
    <t>Of Average Total New and</t>
  </si>
  <si>
    <t>Wholesale Sales Dollars</t>
  </si>
  <si>
    <t xml:space="preserve">Parts Counter-Retail and </t>
  </si>
  <si>
    <t xml:space="preserve">Of Average Total Monthly </t>
  </si>
  <si>
    <r>
      <t>3 . Total Cash, Contracts, and Vehicle Receivables            (</t>
    </r>
    <r>
      <rPr>
        <b/>
        <i/>
        <sz val="16"/>
        <rFont val="Arial Narrow"/>
        <family val="2"/>
      </rPr>
      <t>Net Cash)</t>
    </r>
  </si>
  <si>
    <t>Total Account</t>
  </si>
  <si>
    <t>Established</t>
  </si>
  <si>
    <t xml:space="preserve">          with an aggressive "Spot Delivery" Policy), both</t>
  </si>
  <si>
    <t xml:space="preserve">          accounts should be monitored with a "Heat Sheet".</t>
  </si>
  <si>
    <t xml:space="preserve">          Although the Use of these Accounts is Discouraged,</t>
  </si>
  <si>
    <t xml:space="preserve">          Are often utilized as "Cash Sales Clearing Accts."</t>
  </si>
  <si>
    <t xml:space="preserve">          and should, after transaction completion, always</t>
  </si>
  <si>
    <t xml:space="preserve">          maintain a -0- balance.</t>
  </si>
  <si>
    <t>Asset Management Analysis</t>
  </si>
  <si>
    <t>Balance as of</t>
  </si>
  <si>
    <t>Asset Category</t>
  </si>
  <si>
    <t>Average Monthly</t>
  </si>
  <si>
    <t>Comparative as of</t>
  </si>
  <si>
    <t>Comparative Guide</t>
  </si>
  <si>
    <t>Guide Balance</t>
  </si>
  <si>
    <t>Variance to Guide Balance and</t>
  </si>
  <si>
    <t>Applicable Comments/Recommendations</t>
  </si>
  <si>
    <t>Control Account Category or Description</t>
  </si>
  <si>
    <t>Garry House &amp; Associates Co.</t>
  </si>
  <si>
    <t xml:space="preserve">   Dealership Resources Professionals</t>
  </si>
  <si>
    <t xml:space="preserve">   Management Advisory Services</t>
  </si>
  <si>
    <t xml:space="preserve">Average Total Monthly                             Retail Cost of Sales </t>
  </si>
  <si>
    <t xml:space="preserve">Average Total Monthly                                              Retail Unit Sales </t>
  </si>
  <si>
    <t xml:space="preserve">Average Total Monthly                                             Retail Cost of Sales </t>
  </si>
  <si>
    <t xml:space="preserve">Average Total Monthly                                                        Retail Unit Sales </t>
  </si>
  <si>
    <t xml:space="preserve">Average Total Monthly                                               Retail Cost of Sales </t>
  </si>
  <si>
    <t xml:space="preserve">Average Total Monthly                                          Retail Unit Sales </t>
  </si>
  <si>
    <t xml:space="preserve">Average Total Monthly                                        Wholesale Cost of Sales </t>
  </si>
  <si>
    <t xml:space="preserve">Average Total Monthly                                           Wholesale Unit Sales </t>
  </si>
  <si>
    <t xml:space="preserve">Average Total Monthly                                        Cost of Parts Sales </t>
  </si>
  <si>
    <t>Average Total Monthly                                     Cost of Labor Sales</t>
  </si>
  <si>
    <t xml:space="preserve">Average Total Monthly Cost                                                                  of Miscellaneous Labor                                          and Parts Sales </t>
  </si>
  <si>
    <t>Potential Rate of Return                                                on Unapplied Assets</t>
  </si>
  <si>
    <t>Potential Rate of Return                                                                on Unapplied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</si>
</sst>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General_)"/>
    <numFmt numFmtId="165" formatCode="&quot;$&quot;#,##0"/>
    <numFmt numFmtId="166" formatCode="0.0"/>
    <numFmt numFmtId="167" formatCode="#,##0.0_);\(#,##0.0\)"/>
  </numFmts>
  <fonts count="36">
    <font>
      <sz val="10"/>
      <name val="Courier"/>
    </font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i/>
      <sz val="22"/>
      <name val="Bodoni-DTC"/>
    </font>
    <font>
      <b/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u/>
      <sz val="14"/>
      <color indexed="12"/>
      <name val="Times New Roman"/>
      <family val="1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b/>
      <i/>
      <sz val="18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i/>
      <sz val="18"/>
      <name val="Times New Roman"/>
      <family val="1"/>
    </font>
    <font>
      <b/>
      <i/>
      <sz val="15"/>
      <name val="Times New Roman"/>
      <family val="1"/>
    </font>
    <font>
      <b/>
      <i/>
      <sz val="15"/>
      <color indexed="12"/>
      <name val="Times New Roman"/>
      <family val="1"/>
    </font>
    <font>
      <i/>
      <sz val="15"/>
      <name val="Times New Roman"/>
      <family val="1"/>
    </font>
    <font>
      <b/>
      <i/>
      <sz val="20"/>
      <name val="Times New Roman"/>
      <family val="1"/>
    </font>
    <font>
      <b/>
      <i/>
      <sz val="16"/>
      <name val="Times New Roman"/>
      <family val="1"/>
    </font>
    <font>
      <b/>
      <i/>
      <u/>
      <sz val="18"/>
      <name val="Times New Roman"/>
      <family val="1"/>
    </font>
    <font>
      <b/>
      <i/>
      <sz val="17"/>
      <name val="Times New Roman"/>
      <family val="1"/>
    </font>
    <font>
      <b/>
      <sz val="16"/>
      <name val="Arial Narrow"/>
      <family val="2"/>
    </font>
    <font>
      <b/>
      <i/>
      <sz val="16"/>
      <name val="Arial Narrow"/>
      <family val="2"/>
    </font>
    <font>
      <b/>
      <i/>
      <sz val="16"/>
      <color indexed="12"/>
      <name val="Arial Narrow"/>
      <family val="2"/>
    </font>
    <font>
      <b/>
      <i/>
      <u/>
      <sz val="16"/>
      <name val="Arial Narrow"/>
      <family val="2"/>
    </font>
    <font>
      <b/>
      <i/>
      <u/>
      <sz val="16"/>
      <name val="Times New Roman"/>
      <family val="1"/>
    </font>
    <font>
      <b/>
      <i/>
      <u/>
      <sz val="16"/>
      <color indexed="12"/>
      <name val="Times New Roman"/>
      <family val="1"/>
    </font>
    <font>
      <sz val="28"/>
      <color rgb="FFFF0000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6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21">
    <xf numFmtId="164" fontId="0" fillId="0" borderId="0" xfId="0"/>
    <xf numFmtId="164" fontId="9" fillId="0" borderId="1" xfId="0" quotePrefix="1" applyFont="1" applyBorder="1" applyAlignment="1" applyProtection="1">
      <alignment horizontal="center" vertical="center"/>
    </xf>
    <xf numFmtId="164" fontId="3" fillId="0" borderId="0" xfId="0" applyFont="1" applyAlignment="1" applyProtection="1">
      <alignment horizontal="center" vertical="center"/>
    </xf>
    <xf numFmtId="164" fontId="4" fillId="0" borderId="7" xfId="0" quotePrefix="1" applyFont="1" applyBorder="1" applyAlignment="1" applyProtection="1">
      <alignment horizontal="center" vertical="center"/>
    </xf>
    <xf numFmtId="164" fontId="4" fillId="0" borderId="8" xfId="0" quotePrefix="1" applyFont="1" applyBorder="1" applyAlignment="1" applyProtection="1">
      <alignment horizontal="center" vertical="center"/>
    </xf>
    <xf numFmtId="164" fontId="4" fillId="0" borderId="9" xfId="0" applyFont="1" applyBorder="1" applyAlignment="1" applyProtection="1">
      <alignment horizontal="center" vertical="center"/>
    </xf>
    <xf numFmtId="164" fontId="5" fillId="0" borderId="10" xfId="0" quotePrefix="1" applyFont="1" applyBorder="1" applyAlignment="1" applyProtection="1">
      <alignment horizontal="center" vertical="center"/>
    </xf>
    <xf numFmtId="164" fontId="4" fillId="0" borderId="0" xfId="0" quotePrefix="1" applyFont="1" applyBorder="1" applyAlignment="1" applyProtection="1">
      <alignment horizontal="center" vertical="center"/>
    </xf>
    <xf numFmtId="164" fontId="4" fillId="0" borderId="11" xfId="0" quotePrefix="1" applyFont="1" applyBorder="1" applyAlignment="1" applyProtection="1">
      <alignment horizontal="center" vertical="center"/>
    </xf>
    <xf numFmtId="164" fontId="4" fillId="0" borderId="11" xfId="0" applyFont="1" applyBorder="1" applyAlignment="1" applyProtection="1">
      <alignment horizontal="center" vertical="center"/>
    </xf>
    <xf numFmtId="164" fontId="4" fillId="0" borderId="12" xfId="0" applyFont="1" applyBorder="1" applyAlignment="1" applyProtection="1">
      <alignment horizontal="center" vertical="center"/>
    </xf>
    <xf numFmtId="164" fontId="7" fillId="0" borderId="10" xfId="0" quotePrefix="1" applyFont="1" applyBorder="1" applyAlignment="1" applyProtection="1">
      <alignment horizontal="center" vertical="center"/>
    </xf>
    <xf numFmtId="164" fontId="3" fillId="0" borderId="13" xfId="0" quotePrefix="1" applyFont="1" applyBorder="1" applyAlignment="1" applyProtection="1">
      <alignment horizontal="center" vertical="center"/>
    </xf>
    <xf numFmtId="164" fontId="3" fillId="0" borderId="14" xfId="0" applyFont="1" applyBorder="1" applyAlignment="1" applyProtection="1">
      <alignment horizontal="center" vertical="center"/>
    </xf>
    <xf numFmtId="164" fontId="3" fillId="0" borderId="15" xfId="0" applyFont="1" applyBorder="1" applyAlignment="1" applyProtection="1">
      <alignment horizontal="center" vertical="center"/>
    </xf>
    <xf numFmtId="164" fontId="3" fillId="0" borderId="16" xfId="0" applyFont="1" applyBorder="1" applyAlignment="1" applyProtection="1">
      <alignment horizontal="center" vertical="center"/>
    </xf>
    <xf numFmtId="164" fontId="3" fillId="0" borderId="4" xfId="0" applyFont="1" applyBorder="1" applyAlignment="1" applyProtection="1">
      <alignment horizontal="center" vertical="center"/>
    </xf>
    <xf numFmtId="164" fontId="15" fillId="0" borderId="4" xfId="0" applyFont="1" applyBorder="1" applyAlignment="1" applyProtection="1">
      <alignment horizontal="center" vertical="center"/>
    </xf>
    <xf numFmtId="164" fontId="3" fillId="0" borderId="4" xfId="0" quotePrefix="1" applyFont="1" applyBorder="1" applyAlignment="1" applyProtection="1">
      <alignment horizontal="left" vertical="center"/>
    </xf>
    <xf numFmtId="165" fontId="5" fillId="0" borderId="11" xfId="0" applyNumberFormat="1" applyFont="1" applyBorder="1" applyAlignment="1" applyProtection="1">
      <alignment horizontal="center" vertical="center"/>
    </xf>
    <xf numFmtId="164" fontId="3" fillId="0" borderId="17" xfId="0" applyFont="1" applyBorder="1" applyAlignment="1" applyProtection="1">
      <alignment horizontal="center" vertical="center"/>
    </xf>
    <xf numFmtId="164" fontId="3" fillId="0" borderId="11" xfId="0" applyFont="1" applyBorder="1" applyAlignment="1" applyProtection="1">
      <alignment horizontal="center" vertical="center"/>
    </xf>
    <xf numFmtId="164" fontId="3" fillId="0" borderId="12" xfId="0" applyFont="1" applyBorder="1" applyAlignment="1" applyProtection="1">
      <alignment horizontal="center" vertical="center"/>
    </xf>
    <xf numFmtId="164" fontId="3" fillId="0" borderId="4" xfId="0" applyFont="1" applyBorder="1" applyAlignment="1" applyProtection="1">
      <alignment horizontal="left" vertical="center"/>
    </xf>
    <xf numFmtId="164" fontId="16" fillId="0" borderId="2" xfId="0" quotePrefix="1" applyFont="1" applyBorder="1" applyAlignment="1" applyProtection="1">
      <alignment horizontal="right" vertical="center"/>
    </xf>
    <xf numFmtId="5" fontId="5" fillId="0" borderId="11" xfId="0" applyNumberFormat="1" applyFont="1" applyBorder="1" applyAlignment="1" applyProtection="1">
      <alignment horizontal="center" vertical="center"/>
    </xf>
    <xf numFmtId="10" fontId="8" fillId="0" borderId="11" xfId="1" applyNumberFormat="1" applyFont="1" applyBorder="1" applyAlignment="1" applyProtection="1">
      <alignment horizontal="center" vertical="center"/>
    </xf>
    <xf numFmtId="6" fontId="13" fillId="0" borderId="12" xfId="0" applyNumberFormat="1" applyFont="1" applyBorder="1" applyAlignment="1" applyProtection="1">
      <alignment horizontal="center" vertical="center"/>
    </xf>
    <xf numFmtId="6" fontId="3" fillId="0" borderId="12" xfId="0" applyNumberFormat="1" applyFont="1" applyBorder="1" applyAlignment="1" applyProtection="1">
      <alignment horizontal="center" vertical="center"/>
    </xf>
    <xf numFmtId="164" fontId="22" fillId="2" borderId="1" xfId="0" quotePrefix="1" applyFont="1" applyFill="1" applyBorder="1" applyAlignment="1" applyProtection="1">
      <alignment horizontal="center" vertical="center"/>
    </xf>
    <xf numFmtId="6" fontId="15" fillId="2" borderId="24" xfId="0" applyNumberFormat="1" applyFont="1" applyFill="1" applyBorder="1" applyAlignment="1" applyProtection="1">
      <alignment horizontal="center" vertical="center"/>
    </xf>
    <xf numFmtId="164" fontId="22" fillId="2" borderId="4" xfId="0" applyFont="1" applyFill="1" applyBorder="1" applyAlignment="1" applyProtection="1">
      <alignment horizontal="center" vertical="center"/>
    </xf>
    <xf numFmtId="164" fontId="23" fillId="2" borderId="25" xfId="0" applyFont="1" applyFill="1" applyBorder="1" applyAlignment="1" applyProtection="1">
      <alignment horizontal="center" vertical="center"/>
    </xf>
    <xf numFmtId="6" fontId="19" fillId="2" borderId="26" xfId="0" quotePrefix="1" applyNumberFormat="1" applyFont="1" applyFill="1" applyBorder="1" applyAlignment="1" applyProtection="1">
      <alignment horizontal="right" vertical="center"/>
    </xf>
    <xf numFmtId="38" fontId="13" fillId="0" borderId="12" xfId="0" applyNumberFormat="1" applyFont="1" applyBorder="1" applyAlignment="1" applyProtection="1">
      <alignment horizontal="center" vertical="center"/>
    </xf>
    <xf numFmtId="3" fontId="5" fillId="0" borderId="11" xfId="0" applyNumberFormat="1" applyFont="1" applyBorder="1" applyAlignment="1" applyProtection="1">
      <alignment horizontal="center" vertical="center"/>
    </xf>
    <xf numFmtId="164" fontId="4" fillId="0" borderId="4" xfId="0" quotePrefix="1" applyFont="1" applyBorder="1" applyAlignment="1" applyProtection="1">
      <alignment horizontal="right" vertical="center"/>
    </xf>
    <xf numFmtId="164" fontId="4" fillId="0" borderId="4" xfId="0" applyFont="1" applyBorder="1" applyAlignment="1" applyProtection="1">
      <alignment horizontal="right" vertical="center"/>
    </xf>
    <xf numFmtId="164" fontId="23" fillId="0" borderId="4" xfId="0" applyFont="1" applyFill="1" applyBorder="1" applyAlignment="1" applyProtection="1">
      <alignment horizontal="center" vertical="center"/>
    </xf>
    <xf numFmtId="6" fontId="19" fillId="0" borderId="12" xfId="0" quotePrefix="1" applyNumberFormat="1" applyFont="1" applyFill="1" applyBorder="1" applyAlignment="1" applyProtection="1">
      <alignment horizontal="left" vertical="center" indent="12"/>
    </xf>
    <xf numFmtId="164" fontId="25" fillId="2" borderId="25" xfId="0" applyFont="1" applyFill="1" applyBorder="1" applyAlignment="1" applyProtection="1">
      <alignment horizontal="center" vertical="center"/>
    </xf>
    <xf numFmtId="164" fontId="25" fillId="2" borderId="4" xfId="0" quotePrefix="1" applyFont="1" applyFill="1" applyBorder="1" applyAlignment="1" applyProtection="1">
      <alignment horizontal="center"/>
    </xf>
    <xf numFmtId="10" fontId="19" fillId="2" borderId="19" xfId="1" applyNumberFormat="1" applyFont="1" applyFill="1" applyBorder="1" applyAlignment="1" applyProtection="1">
      <alignment horizontal="center" vertical="center"/>
    </xf>
    <xf numFmtId="164" fontId="24" fillId="0" borderId="4" xfId="0" applyFont="1" applyBorder="1" applyAlignment="1" applyProtection="1">
      <alignment horizontal="center" vertical="center"/>
    </xf>
    <xf numFmtId="164" fontId="24" fillId="0" borderId="4" xfId="0" quotePrefix="1" applyFont="1" applyBorder="1" applyAlignment="1" applyProtection="1">
      <alignment horizontal="center" vertical="center"/>
    </xf>
    <xf numFmtId="164" fontId="3" fillId="0" borderId="25" xfId="0" quotePrefix="1" applyFont="1" applyBorder="1" applyAlignment="1" applyProtection="1">
      <alignment horizontal="left" vertical="center"/>
    </xf>
    <xf numFmtId="164" fontId="3" fillId="0" borderId="1" xfId="0" quotePrefix="1" applyFont="1" applyBorder="1" applyAlignment="1" applyProtection="1">
      <alignment horizontal="left" vertical="center"/>
    </xf>
    <xf numFmtId="6" fontId="24" fillId="2" borderId="12" xfId="0" applyNumberFormat="1" applyFont="1" applyFill="1" applyBorder="1" applyAlignment="1" applyProtection="1">
      <alignment horizontal="right"/>
    </xf>
    <xf numFmtId="164" fontId="3" fillId="0" borderId="27" xfId="0" quotePrefix="1" applyFont="1" applyBorder="1" applyAlignment="1" applyProtection="1">
      <alignment horizontal="left" vertical="center"/>
    </xf>
    <xf numFmtId="164" fontId="26" fillId="0" borderId="4" xfId="0" quotePrefix="1" applyFont="1" applyBorder="1" applyAlignment="1" applyProtection="1">
      <alignment horizontal="center" vertical="center" wrapText="1"/>
    </xf>
    <xf numFmtId="165" fontId="27" fillId="0" borderId="11" xfId="0" applyNumberFormat="1" applyFont="1" applyBorder="1" applyAlignment="1" applyProtection="1">
      <alignment horizontal="center" vertical="center"/>
    </xf>
    <xf numFmtId="6" fontId="29" fillId="0" borderId="12" xfId="0" applyNumberFormat="1" applyFont="1" applyBorder="1" applyAlignment="1" applyProtection="1">
      <alignment horizontal="center" vertical="center"/>
    </xf>
    <xf numFmtId="164" fontId="27" fillId="0" borderId="4" xfId="0" quotePrefix="1" applyFont="1" applyBorder="1" applyAlignment="1" applyProtection="1">
      <alignment horizontal="left" vertical="center"/>
    </xf>
    <xf numFmtId="5" fontId="23" fillId="0" borderId="17" xfId="0" applyNumberFormat="1" applyFont="1" applyBorder="1" applyAlignment="1" applyProtection="1">
      <alignment horizontal="center" vertical="center"/>
    </xf>
    <xf numFmtId="5" fontId="23" fillId="0" borderId="31" xfId="0" applyNumberFormat="1" applyFont="1" applyBorder="1" applyAlignment="1" applyProtection="1">
      <alignment horizontal="center" vertical="center"/>
    </xf>
    <xf numFmtId="5" fontId="27" fillId="0" borderId="17" xfId="0" applyNumberFormat="1" applyFont="1" applyBorder="1" applyAlignment="1" applyProtection="1">
      <alignment horizontal="center" vertical="center"/>
    </xf>
    <xf numFmtId="5" fontId="27" fillId="0" borderId="31" xfId="0" applyNumberFormat="1" applyFont="1" applyBorder="1" applyAlignment="1" applyProtection="1">
      <alignment horizontal="center" vertical="center"/>
    </xf>
    <xf numFmtId="6" fontId="30" fillId="0" borderId="12" xfId="0" applyNumberFormat="1" applyFont="1" applyBorder="1" applyAlignment="1" applyProtection="1">
      <alignment horizontal="center" vertical="center"/>
    </xf>
    <xf numFmtId="6" fontId="3" fillId="0" borderId="21" xfId="0" applyNumberFormat="1" applyFont="1" applyBorder="1" applyAlignment="1" applyProtection="1">
      <alignment horizontal="center" vertical="center"/>
    </xf>
    <xf numFmtId="164" fontId="17" fillId="0" borderId="2" xfId="0" applyFont="1" applyBorder="1" applyAlignment="1" applyProtection="1">
      <alignment horizontal="left" vertical="center"/>
    </xf>
    <xf numFmtId="164" fontId="5" fillId="0" borderId="2" xfId="0" applyFont="1" applyBorder="1" applyAlignment="1" applyProtection="1">
      <alignment horizontal="left" vertical="center"/>
    </xf>
    <xf numFmtId="164" fontId="3" fillId="0" borderId="2" xfId="0" applyFont="1" applyBorder="1" applyAlignment="1" applyProtection="1">
      <alignment horizontal="center" vertical="center"/>
    </xf>
    <xf numFmtId="164" fontId="3" fillId="0" borderId="3" xfId="0" applyFont="1" applyBorder="1" applyAlignment="1" applyProtection="1">
      <alignment horizontal="center" vertical="center"/>
    </xf>
    <xf numFmtId="164" fontId="2" fillId="0" borderId="0" xfId="0" applyFont="1" applyAlignment="1" applyProtection="1">
      <alignment vertical="center"/>
    </xf>
    <xf numFmtId="164" fontId="3" fillId="0" borderId="4" xfId="0" applyFont="1" applyBorder="1" applyAlignment="1" applyProtection="1">
      <alignment vertical="center"/>
    </xf>
    <xf numFmtId="164" fontId="3" fillId="0" borderId="5" xfId="0" applyFont="1" applyBorder="1" applyAlignment="1" applyProtection="1">
      <alignment horizontal="center" vertical="center"/>
    </xf>
    <xf numFmtId="164" fontId="3" fillId="0" borderId="6" xfId="0" applyFont="1" applyBorder="1" applyAlignment="1" applyProtection="1">
      <alignment vertical="center"/>
    </xf>
    <xf numFmtId="15" fontId="11" fillId="0" borderId="11" xfId="0" applyNumberFormat="1" applyFont="1" applyBorder="1" applyAlignment="1" applyProtection="1">
      <alignment horizontal="center" vertical="center"/>
    </xf>
    <xf numFmtId="5" fontId="11" fillId="0" borderId="17" xfId="0" applyNumberFormat="1" applyFont="1" applyBorder="1" applyAlignment="1" applyProtection="1">
      <alignment horizontal="center" vertical="center"/>
    </xf>
    <xf numFmtId="5" fontId="11" fillId="0" borderId="11" xfId="0" applyNumberFormat="1" applyFont="1" applyBorder="1" applyAlignment="1" applyProtection="1">
      <alignment horizontal="center" vertical="center"/>
    </xf>
    <xf numFmtId="166" fontId="12" fillId="0" borderId="11" xfId="1" applyNumberFormat="1" applyFont="1" applyBorder="1" applyAlignment="1" applyProtection="1">
      <alignment horizontal="center" vertical="center"/>
    </xf>
    <xf numFmtId="6" fontId="10" fillId="0" borderId="20" xfId="0" applyNumberFormat="1" applyFont="1" applyBorder="1" applyAlignment="1" applyProtection="1">
      <alignment horizontal="center" vertical="center"/>
    </xf>
    <xf numFmtId="164" fontId="3" fillId="0" borderId="11" xfId="0" quotePrefix="1" applyFont="1" applyBorder="1" applyAlignment="1" applyProtection="1">
      <alignment horizontal="center" vertical="center"/>
    </xf>
    <xf numFmtId="6" fontId="10" fillId="0" borderId="21" xfId="0" applyNumberFormat="1" applyFont="1" applyBorder="1" applyAlignment="1" applyProtection="1">
      <alignment horizontal="center" vertical="center"/>
    </xf>
    <xf numFmtId="10" fontId="12" fillId="0" borderId="11" xfId="1" applyNumberFormat="1" applyFont="1" applyBorder="1" applyAlignment="1" applyProtection="1">
      <alignment horizontal="center" vertical="center"/>
    </xf>
    <xf numFmtId="164" fontId="2" fillId="0" borderId="0" xfId="0" applyFont="1" applyBorder="1" applyAlignment="1" applyProtection="1">
      <alignment vertical="center"/>
    </xf>
    <xf numFmtId="5" fontId="28" fillId="0" borderId="17" xfId="0" applyNumberFormat="1" applyFont="1" applyBorder="1" applyAlignment="1" applyProtection="1">
      <alignment horizontal="center" vertical="center"/>
    </xf>
    <xf numFmtId="5" fontId="28" fillId="0" borderId="11" xfId="0" applyNumberFormat="1" applyFont="1" applyBorder="1" applyAlignment="1" applyProtection="1">
      <alignment horizontal="center" vertical="center"/>
    </xf>
    <xf numFmtId="6" fontId="10" fillId="0" borderId="12" xfId="0" applyNumberFormat="1" applyFont="1" applyBorder="1" applyAlignment="1" applyProtection="1">
      <alignment horizontal="center" vertical="center"/>
    </xf>
    <xf numFmtId="164" fontId="3" fillId="0" borderId="18" xfId="0" applyFont="1" applyBorder="1" applyAlignment="1" applyProtection="1">
      <alignment horizontal="center" vertical="center"/>
    </xf>
    <xf numFmtId="164" fontId="3" fillId="0" borderId="19" xfId="0" applyFont="1" applyBorder="1" applyAlignment="1" applyProtection="1">
      <alignment horizontal="center" vertical="center"/>
    </xf>
    <xf numFmtId="6" fontId="10" fillId="0" borderId="26" xfId="0" applyNumberFormat="1" applyFont="1" applyBorder="1" applyAlignment="1" applyProtection="1">
      <alignment horizontal="center" vertical="center"/>
    </xf>
    <xf numFmtId="164" fontId="15" fillId="2" borderId="22" xfId="0" applyFont="1" applyFill="1" applyBorder="1" applyAlignment="1" applyProtection="1">
      <alignment horizontal="center" vertical="center"/>
    </xf>
    <xf numFmtId="164" fontId="15" fillId="2" borderId="23" xfId="0" applyFont="1" applyFill="1" applyBorder="1" applyAlignment="1" applyProtection="1">
      <alignment horizontal="center" vertical="center"/>
    </xf>
    <xf numFmtId="164" fontId="18" fillId="0" borderId="0" xfId="0" applyFont="1" applyBorder="1" applyAlignment="1" applyProtection="1">
      <alignment horizontal="center" vertical="center"/>
    </xf>
    <xf numFmtId="164" fontId="15" fillId="2" borderId="17" xfId="0" applyFont="1" applyFill="1" applyBorder="1" applyAlignment="1" applyProtection="1">
      <alignment horizontal="center" vertical="center"/>
    </xf>
    <xf numFmtId="164" fontId="15" fillId="2" borderId="11" xfId="0" applyFont="1" applyFill="1" applyBorder="1" applyAlignment="1" applyProtection="1">
      <alignment horizontal="center" vertical="center"/>
    </xf>
    <xf numFmtId="164" fontId="14" fillId="2" borderId="11" xfId="0" quotePrefix="1" applyFont="1" applyFill="1" applyBorder="1" applyAlignment="1" applyProtection="1">
      <alignment horizontal="center" vertical="center" wrapText="1"/>
    </xf>
    <xf numFmtId="164" fontId="19" fillId="2" borderId="18" xfId="0" applyFont="1" applyFill="1" applyBorder="1" applyAlignment="1" applyProtection="1">
      <alignment horizontal="center" vertical="center"/>
    </xf>
    <xf numFmtId="164" fontId="19" fillId="2" borderId="19" xfId="0" applyFont="1" applyFill="1" applyBorder="1" applyAlignment="1" applyProtection="1">
      <alignment horizontal="center" vertical="center"/>
    </xf>
    <xf numFmtId="10" fontId="20" fillId="2" borderId="19" xfId="1" applyNumberFormat="1" applyFont="1" applyFill="1" applyBorder="1" applyAlignment="1" applyProtection="1">
      <alignment horizontal="center" vertical="center"/>
    </xf>
    <xf numFmtId="164" fontId="21" fillId="0" borderId="0" xfId="0" applyFont="1" applyBorder="1" applyAlignment="1" applyProtection="1">
      <alignment horizontal="center" vertical="center"/>
    </xf>
    <xf numFmtId="164" fontId="3" fillId="0" borderId="28" xfId="0" applyFont="1" applyBorder="1" applyAlignment="1" applyProtection="1">
      <alignment horizontal="center" vertical="center"/>
    </xf>
    <xf numFmtId="164" fontId="3" fillId="0" borderId="29" xfId="0" applyFont="1" applyBorder="1" applyAlignment="1" applyProtection="1">
      <alignment horizontal="center" vertical="center"/>
    </xf>
    <xf numFmtId="6" fontId="10" fillId="0" borderId="30" xfId="0" applyNumberFormat="1" applyFont="1" applyBorder="1" applyAlignment="1" applyProtection="1">
      <alignment horizontal="center" vertical="center"/>
    </xf>
    <xf numFmtId="164" fontId="3" fillId="0" borderId="22" xfId="0" applyFont="1" applyBorder="1" applyAlignment="1" applyProtection="1">
      <alignment horizontal="center" vertical="center"/>
    </xf>
    <xf numFmtId="164" fontId="3" fillId="0" borderId="23" xfId="0" applyFont="1" applyBorder="1" applyAlignment="1" applyProtection="1">
      <alignment horizontal="center" vertical="center"/>
    </xf>
    <xf numFmtId="6" fontId="10" fillId="0" borderId="24" xfId="0" applyNumberFormat="1" applyFont="1" applyBorder="1" applyAlignment="1" applyProtection="1">
      <alignment horizontal="center" vertical="center"/>
    </xf>
    <xf numFmtId="37" fontId="5" fillId="0" borderId="17" xfId="0" applyNumberFormat="1" applyFont="1" applyBorder="1" applyAlignment="1" applyProtection="1">
      <alignment horizontal="right" vertical="center"/>
    </xf>
    <xf numFmtId="164" fontId="5" fillId="0" borderId="11" xfId="0" quotePrefix="1" applyFont="1" applyBorder="1" applyAlignment="1" applyProtection="1">
      <alignment horizontal="center" vertical="center" wrapText="1"/>
    </xf>
    <xf numFmtId="164" fontId="5" fillId="0" borderId="11" xfId="0" applyFont="1" applyBorder="1" applyAlignment="1" applyProtection="1">
      <alignment horizontal="center" vertical="center"/>
    </xf>
    <xf numFmtId="37" fontId="11" fillId="0" borderId="17" xfId="0" applyNumberFormat="1" applyFont="1" applyBorder="1" applyAlignment="1" applyProtection="1">
      <alignment horizontal="center" vertical="center"/>
    </xf>
    <xf numFmtId="37" fontId="11" fillId="0" borderId="11" xfId="0" applyNumberFormat="1" applyFont="1" applyBorder="1" applyAlignment="1" applyProtection="1">
      <alignment horizontal="center" vertical="center"/>
    </xf>
    <xf numFmtId="164" fontId="3" fillId="0" borderId="19" xfId="0" quotePrefix="1" applyFont="1" applyBorder="1" applyAlignment="1" applyProtection="1">
      <alignment horizontal="center" vertical="center"/>
    </xf>
    <xf numFmtId="164" fontId="5" fillId="0" borderId="11" xfId="0" quotePrefix="1" applyFont="1" applyBorder="1" applyAlignment="1" applyProtection="1">
      <alignment horizontal="center" vertical="center"/>
    </xf>
    <xf numFmtId="167" fontId="5" fillId="0" borderId="17" xfId="0" applyNumberFormat="1" applyFont="1" applyBorder="1" applyAlignment="1" applyProtection="1">
      <alignment horizontal="right" vertical="center"/>
    </xf>
    <xf numFmtId="7" fontId="11" fillId="0" borderId="17" xfId="0" applyNumberFormat="1" applyFont="1" applyBorder="1" applyAlignment="1" applyProtection="1">
      <alignment horizontal="right" vertical="center"/>
    </xf>
    <xf numFmtId="166" fontId="4" fillId="0" borderId="17" xfId="0" applyNumberFormat="1" applyFont="1" applyBorder="1" applyAlignment="1" applyProtection="1">
      <alignment horizontal="right" vertical="center"/>
    </xf>
    <xf numFmtId="10" fontId="31" fillId="0" borderId="11" xfId="1" applyNumberFormat="1" applyFont="1" applyBorder="1" applyAlignment="1" applyProtection="1">
      <alignment horizontal="center" vertical="center"/>
    </xf>
    <xf numFmtId="164" fontId="19" fillId="0" borderId="17" xfId="0" applyFont="1" applyFill="1" applyBorder="1" applyAlignment="1" applyProtection="1">
      <alignment horizontal="center" vertical="center"/>
    </xf>
    <xf numFmtId="164" fontId="19" fillId="0" borderId="11" xfId="0" applyFont="1" applyFill="1" applyBorder="1" applyAlignment="1" applyProtection="1">
      <alignment horizontal="center" vertical="center"/>
    </xf>
    <xf numFmtId="10" fontId="20" fillId="0" borderId="11" xfId="1" applyNumberFormat="1" applyFont="1" applyFill="1" applyBorder="1" applyAlignment="1" applyProtection="1">
      <alignment horizontal="center" vertical="center"/>
    </xf>
    <xf numFmtId="164" fontId="21" fillId="0" borderId="0" xfId="0" applyFont="1" applyFill="1" applyBorder="1" applyAlignment="1" applyProtection="1">
      <alignment horizontal="center" vertical="center"/>
    </xf>
    <xf numFmtId="164" fontId="3" fillId="0" borderId="0" xfId="0" applyFont="1" applyAlignment="1" applyProtection="1">
      <alignment vertical="center"/>
    </xf>
    <xf numFmtId="165" fontId="32" fillId="0" borderId="0" xfId="0" applyNumberFormat="1" applyFont="1" applyAlignment="1" applyProtection="1">
      <alignment vertical="center" wrapText="1"/>
    </xf>
    <xf numFmtId="165" fontId="33" fillId="0" borderId="0" xfId="0" applyNumberFormat="1" applyFont="1" applyAlignment="1" applyProtection="1">
      <alignment vertical="center" wrapText="1"/>
    </xf>
    <xf numFmtId="165" fontId="33" fillId="0" borderId="0" xfId="0" applyNumberFormat="1" applyFont="1" applyBorder="1" applyAlignment="1" applyProtection="1">
      <alignment vertical="center" wrapText="1"/>
    </xf>
    <xf numFmtId="164" fontId="3" fillId="0" borderId="0" xfId="0" applyFont="1" applyAlignment="1" applyProtection="1">
      <alignment horizontal="center" vertical="center"/>
    </xf>
    <xf numFmtId="165" fontId="34" fillId="0" borderId="0" xfId="0" applyNumberFormat="1" applyFont="1" applyAlignment="1" applyProtection="1">
      <alignment horizontal="left" vertical="center" wrapText="1"/>
    </xf>
    <xf numFmtId="165" fontId="35" fillId="0" borderId="0" xfId="0" applyNumberFormat="1" applyFont="1" applyAlignment="1" applyProtection="1">
      <alignment horizontal="left" vertical="center" wrapText="1"/>
    </xf>
    <xf numFmtId="165" fontId="35" fillId="0" borderId="0" xfId="0" applyNumberFormat="1" applyFont="1" applyBorder="1" applyAlignment="1" applyProtection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88900</xdr:rowOff>
    </xdr:from>
    <xdr:to>
      <xdr:col>0</xdr:col>
      <xdr:colOff>4089400</xdr:colOff>
      <xdr:row>3</xdr:row>
      <xdr:rowOff>76200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88900"/>
          <a:ext cx="3022600" cy="1130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179"/>
  <sheetViews>
    <sheetView tabSelected="1" zoomScale="75" zoomScaleNormal="75" workbookViewId="0">
      <selection activeCell="A76" sqref="A76"/>
    </sheetView>
  </sheetViews>
  <sheetFormatPr defaultColWidth="9.625" defaultRowHeight="12.75"/>
  <cols>
    <col min="1" max="1" width="58.625" style="113" customWidth="1"/>
    <col min="2" max="2" width="18.625" style="2" customWidth="1"/>
    <col min="3" max="4" width="30.625" style="2" customWidth="1"/>
    <col min="5" max="5" width="18.625" style="2" customWidth="1"/>
    <col min="6" max="6" width="40.625" style="2" customWidth="1"/>
    <col min="7" max="16384" width="9.625" style="63"/>
  </cols>
  <sheetData>
    <row r="1" spans="1:10" ht="30" customHeight="1">
      <c r="A1" s="117"/>
      <c r="B1" s="118" t="s">
        <v>118</v>
      </c>
      <c r="C1" s="118"/>
      <c r="D1" s="118"/>
      <c r="E1" s="118"/>
      <c r="F1" s="118"/>
      <c r="G1" s="114"/>
      <c r="H1" s="114"/>
      <c r="I1" s="114"/>
      <c r="J1" s="114"/>
    </row>
    <row r="2" spans="1:10" ht="30" customHeight="1">
      <c r="A2" s="117"/>
      <c r="B2" s="119" t="s">
        <v>119</v>
      </c>
      <c r="C2" s="119"/>
      <c r="D2" s="119"/>
      <c r="E2" s="119"/>
      <c r="F2" s="119"/>
      <c r="G2" s="115"/>
      <c r="H2" s="115"/>
      <c r="I2" s="115"/>
      <c r="J2" s="115"/>
    </row>
    <row r="3" spans="1:10" ht="30" customHeight="1">
      <c r="A3" s="117"/>
      <c r="B3" s="120" t="s">
        <v>120</v>
      </c>
      <c r="C3" s="120"/>
      <c r="D3" s="120"/>
      <c r="E3" s="120"/>
      <c r="F3" s="120"/>
      <c r="G3" s="116"/>
      <c r="H3" s="116"/>
      <c r="I3" s="116"/>
      <c r="J3" s="116"/>
    </row>
    <row r="4" spans="1:10" ht="13.5" thickBot="1"/>
    <row r="5" spans="1:10" ht="28.5" thickTop="1">
      <c r="A5" s="1" t="s">
        <v>108</v>
      </c>
      <c r="B5" s="24" t="s">
        <v>1</v>
      </c>
      <c r="C5" s="59" t="s">
        <v>0</v>
      </c>
      <c r="D5" s="60"/>
      <c r="E5" s="61"/>
      <c r="F5" s="62"/>
    </row>
    <row r="6" spans="1:10" ht="5.0999999999999996" customHeight="1" thickBot="1">
      <c r="A6" s="64"/>
      <c r="F6" s="65"/>
    </row>
    <row r="7" spans="1:10" ht="15" thickTop="1">
      <c r="A7" s="66"/>
      <c r="B7" s="3" t="s">
        <v>110</v>
      </c>
      <c r="C7" s="4" t="s">
        <v>111</v>
      </c>
      <c r="D7" s="4" t="s">
        <v>113</v>
      </c>
      <c r="E7" s="4"/>
      <c r="F7" s="5" t="s">
        <v>100</v>
      </c>
    </row>
    <row r="8" spans="1:10" ht="15.75">
      <c r="A8" s="6" t="s">
        <v>117</v>
      </c>
      <c r="B8" s="7" t="s">
        <v>109</v>
      </c>
      <c r="C8" s="8" t="s">
        <v>112</v>
      </c>
      <c r="D8" s="9" t="s">
        <v>101</v>
      </c>
      <c r="E8" s="9" t="s">
        <v>110</v>
      </c>
      <c r="F8" s="10" t="s">
        <v>115</v>
      </c>
    </row>
    <row r="9" spans="1:10" ht="15.75">
      <c r="A9" s="11"/>
      <c r="B9" s="67">
        <v>42704</v>
      </c>
      <c r="C9" s="67">
        <v>42704</v>
      </c>
      <c r="D9" s="67">
        <v>42430</v>
      </c>
      <c r="E9" s="9" t="s">
        <v>114</v>
      </c>
      <c r="F9" s="10" t="s">
        <v>116</v>
      </c>
    </row>
    <row r="10" spans="1:10" ht="5.0999999999999996" customHeight="1" thickBot="1">
      <c r="A10" s="12"/>
      <c r="B10" s="13"/>
      <c r="C10" s="14"/>
      <c r="D10" s="14"/>
      <c r="E10" s="14"/>
      <c r="F10" s="15"/>
    </row>
    <row r="11" spans="1:10" ht="8.1" customHeight="1" thickTop="1">
      <c r="A11" s="16"/>
      <c r="B11" s="20"/>
      <c r="C11" s="21"/>
      <c r="D11" s="21"/>
      <c r="E11" s="21"/>
      <c r="F11" s="22"/>
    </row>
    <row r="12" spans="1:10" ht="21.95" customHeight="1">
      <c r="A12" s="43" t="s">
        <v>37</v>
      </c>
      <c r="B12" s="20"/>
      <c r="C12" s="21"/>
      <c r="D12" s="21"/>
      <c r="E12" s="21"/>
      <c r="F12" s="22"/>
    </row>
    <row r="13" spans="1:10" ht="8.1" customHeight="1">
      <c r="A13" s="17"/>
      <c r="B13" s="20"/>
      <c r="C13" s="21"/>
      <c r="D13" s="21"/>
      <c r="E13" s="21"/>
      <c r="F13" s="22"/>
    </row>
    <row r="14" spans="1:10" ht="18.75">
      <c r="A14" s="18" t="s">
        <v>9</v>
      </c>
      <c r="B14" s="68">
        <v>525000</v>
      </c>
      <c r="C14" s="69">
        <v>2750000</v>
      </c>
      <c r="D14" s="70">
        <v>6.5</v>
      </c>
      <c r="E14" s="19">
        <f>(C14/30)*D14</f>
        <v>595833.33333333337</v>
      </c>
      <c r="F14" s="27">
        <f>B14-E14</f>
        <v>-70833.333333333372</v>
      </c>
    </row>
    <row r="15" spans="1:10" ht="8.1" customHeight="1">
      <c r="A15" s="18"/>
      <c r="B15" s="20"/>
      <c r="C15" s="21"/>
      <c r="D15" s="21"/>
      <c r="E15" s="21"/>
      <c r="F15" s="28"/>
    </row>
    <row r="16" spans="1:10">
      <c r="A16" s="18" t="s">
        <v>2</v>
      </c>
      <c r="B16" s="20"/>
      <c r="C16" s="21" t="s">
        <v>4</v>
      </c>
      <c r="D16" s="21" t="s">
        <v>76</v>
      </c>
      <c r="E16" s="21"/>
      <c r="F16" s="71"/>
    </row>
    <row r="17" spans="1:6">
      <c r="A17" s="18" t="s">
        <v>3</v>
      </c>
      <c r="B17" s="20"/>
      <c r="C17" s="72" t="s">
        <v>6</v>
      </c>
      <c r="D17" s="21" t="s">
        <v>8</v>
      </c>
      <c r="E17" s="21"/>
      <c r="F17" s="73"/>
    </row>
    <row r="18" spans="1:6">
      <c r="A18" s="18" t="s">
        <v>102</v>
      </c>
      <c r="B18" s="20"/>
      <c r="C18" s="21" t="s">
        <v>7</v>
      </c>
      <c r="D18" s="21" t="s">
        <v>5</v>
      </c>
      <c r="E18" s="21"/>
      <c r="F18" s="73"/>
    </row>
    <row r="19" spans="1:6">
      <c r="A19" s="18" t="s">
        <v>103</v>
      </c>
      <c r="B19" s="20"/>
      <c r="C19" s="21"/>
      <c r="D19" s="21"/>
      <c r="E19" s="21"/>
      <c r="F19" s="28"/>
    </row>
    <row r="20" spans="1:6" ht="8.1" customHeight="1">
      <c r="A20" s="64"/>
      <c r="B20" s="20"/>
      <c r="C20" s="21"/>
      <c r="D20" s="21"/>
      <c r="E20" s="21"/>
      <c r="F20" s="28"/>
    </row>
    <row r="21" spans="1:6" ht="18.75">
      <c r="A21" s="18" t="s">
        <v>10</v>
      </c>
      <c r="B21" s="68">
        <v>350000</v>
      </c>
      <c r="C21" s="69">
        <v>8500000</v>
      </c>
      <c r="D21" s="74">
        <v>0.05</v>
      </c>
      <c r="E21" s="19">
        <f>D21*C21</f>
        <v>425000</v>
      </c>
      <c r="F21" s="27">
        <f>B21-E21</f>
        <v>-75000</v>
      </c>
    </row>
    <row r="22" spans="1:6" ht="8.1" customHeight="1">
      <c r="A22" s="18"/>
      <c r="B22" s="20"/>
      <c r="C22" s="21"/>
      <c r="D22" s="21"/>
      <c r="E22" s="21"/>
      <c r="F22" s="28"/>
    </row>
    <row r="23" spans="1:6">
      <c r="A23" s="18" t="s">
        <v>105</v>
      </c>
      <c r="B23" s="20"/>
      <c r="C23" s="72" t="s">
        <v>13</v>
      </c>
      <c r="D23" s="72" t="s">
        <v>95</v>
      </c>
      <c r="E23" s="21"/>
      <c r="F23" s="71"/>
    </row>
    <row r="24" spans="1:6">
      <c r="A24" s="18" t="s">
        <v>106</v>
      </c>
      <c r="B24" s="20"/>
      <c r="C24" s="72" t="s">
        <v>14</v>
      </c>
      <c r="D24" s="72" t="s">
        <v>14</v>
      </c>
      <c r="E24" s="21"/>
      <c r="F24" s="73"/>
    </row>
    <row r="25" spans="1:6">
      <c r="A25" s="18" t="s">
        <v>107</v>
      </c>
      <c r="B25" s="20"/>
      <c r="C25" s="72" t="s">
        <v>15</v>
      </c>
      <c r="D25" s="72" t="s">
        <v>15</v>
      </c>
      <c r="E25" s="21"/>
      <c r="F25" s="73"/>
    </row>
    <row r="26" spans="1:6" ht="8.1" customHeight="1">
      <c r="A26" s="64"/>
      <c r="B26" s="20"/>
      <c r="C26" s="21"/>
      <c r="D26" s="21"/>
      <c r="E26" s="21"/>
      <c r="F26" s="28"/>
    </row>
    <row r="27" spans="1:6" ht="18.75">
      <c r="A27" s="18" t="s">
        <v>11</v>
      </c>
      <c r="B27" s="68">
        <v>224000</v>
      </c>
      <c r="C27" s="69">
        <v>1475000</v>
      </c>
      <c r="D27" s="74">
        <v>8.5000000000000006E-2</v>
      </c>
      <c r="E27" s="19">
        <f>D27*C27</f>
        <v>125375.00000000001</v>
      </c>
      <c r="F27" s="27">
        <f>B27-E27</f>
        <v>98624.999999999985</v>
      </c>
    </row>
    <row r="28" spans="1:6" ht="8.1" customHeight="1">
      <c r="A28" s="18"/>
      <c r="B28" s="20"/>
      <c r="C28" s="21"/>
      <c r="D28" s="21"/>
      <c r="E28" s="21"/>
      <c r="F28" s="28"/>
    </row>
    <row r="29" spans="1:6" ht="12.75" customHeight="1">
      <c r="A29" s="18" t="s">
        <v>104</v>
      </c>
      <c r="B29" s="20"/>
      <c r="C29" s="72" t="s">
        <v>13</v>
      </c>
      <c r="D29" s="72" t="s">
        <v>95</v>
      </c>
      <c r="E29" s="21"/>
      <c r="F29" s="71"/>
    </row>
    <row r="30" spans="1:6" s="75" customFormat="1">
      <c r="A30" s="18" t="s">
        <v>12</v>
      </c>
      <c r="B30" s="20"/>
      <c r="C30" s="72" t="s">
        <v>16</v>
      </c>
      <c r="D30" s="72" t="s">
        <v>16</v>
      </c>
      <c r="E30" s="21"/>
      <c r="F30" s="73"/>
    </row>
    <row r="31" spans="1:6" s="75" customFormat="1">
      <c r="A31" s="18"/>
      <c r="B31" s="20"/>
      <c r="C31" s="72" t="s">
        <v>15</v>
      </c>
      <c r="D31" s="72" t="s">
        <v>15</v>
      </c>
      <c r="E31" s="21"/>
      <c r="F31" s="73"/>
    </row>
    <row r="32" spans="1:6" s="75" customFormat="1" ht="8.1" customHeight="1">
      <c r="A32" s="18"/>
      <c r="B32" s="20"/>
      <c r="C32" s="21"/>
      <c r="D32" s="21"/>
      <c r="E32" s="21"/>
      <c r="F32" s="28"/>
    </row>
    <row r="33" spans="1:6" ht="40.5">
      <c r="A33" s="49" t="s">
        <v>99</v>
      </c>
      <c r="B33" s="76">
        <v>1475000</v>
      </c>
      <c r="C33" s="77">
        <v>975000</v>
      </c>
      <c r="D33" s="74">
        <v>1</v>
      </c>
      <c r="E33" s="50">
        <f>D33*C33</f>
        <v>975000</v>
      </c>
      <c r="F33" s="51">
        <f>B33-E33</f>
        <v>500000</v>
      </c>
    </row>
    <row r="34" spans="1:6" ht="8.1" customHeight="1">
      <c r="A34" s="64"/>
      <c r="B34" s="20"/>
      <c r="C34" s="21"/>
      <c r="D34" s="21"/>
      <c r="E34" s="21"/>
      <c r="F34" s="28"/>
    </row>
    <row r="35" spans="1:6" ht="12.75" customHeight="1">
      <c r="A35" s="64"/>
      <c r="B35" s="20"/>
      <c r="C35" s="72" t="s">
        <v>17</v>
      </c>
      <c r="D35" s="21" t="s">
        <v>20</v>
      </c>
      <c r="E35" s="21"/>
      <c r="F35" s="71"/>
    </row>
    <row r="36" spans="1:6" ht="12.75" customHeight="1">
      <c r="A36" s="64"/>
      <c r="B36" s="20"/>
      <c r="C36" s="21" t="s">
        <v>18</v>
      </c>
      <c r="D36" s="72" t="s">
        <v>77</v>
      </c>
      <c r="E36" s="21"/>
      <c r="F36" s="73"/>
    </row>
    <row r="37" spans="1:6" ht="12.75" customHeight="1">
      <c r="A37" s="64"/>
      <c r="B37" s="20"/>
      <c r="C37" s="21" t="s">
        <v>19</v>
      </c>
      <c r="D37" s="72" t="s">
        <v>78</v>
      </c>
      <c r="E37" s="21"/>
      <c r="F37" s="73"/>
    </row>
    <row r="38" spans="1:6" ht="12.75" customHeight="1">
      <c r="A38" s="64"/>
      <c r="B38" s="20"/>
      <c r="C38" s="21"/>
      <c r="D38" s="21"/>
      <c r="E38" s="21"/>
      <c r="F38" s="78"/>
    </row>
    <row r="39" spans="1:6" ht="21.95" customHeight="1">
      <c r="A39" s="44" t="s">
        <v>59</v>
      </c>
      <c r="B39" s="20"/>
      <c r="C39" s="21"/>
      <c r="D39" s="21"/>
      <c r="E39" s="21"/>
      <c r="F39" s="22"/>
    </row>
    <row r="40" spans="1:6" ht="8.1" customHeight="1">
      <c r="A40" s="64"/>
      <c r="B40" s="20"/>
      <c r="C40" s="21"/>
      <c r="D40" s="21"/>
      <c r="E40" s="21"/>
      <c r="F40" s="28"/>
    </row>
    <row r="41" spans="1:6" ht="18.75">
      <c r="A41" s="18" t="s">
        <v>25</v>
      </c>
      <c r="B41" s="68">
        <v>36500</v>
      </c>
      <c r="C41" s="69">
        <v>287500</v>
      </c>
      <c r="D41" s="74">
        <v>7.4999999999999997E-2</v>
      </c>
      <c r="E41" s="19">
        <f>D41*C41</f>
        <v>21562.5</v>
      </c>
      <c r="F41" s="27">
        <f>B41-E41</f>
        <v>14937.5</v>
      </c>
    </row>
    <row r="42" spans="1:6" ht="8.1" customHeight="1">
      <c r="A42" s="18"/>
      <c r="B42" s="20"/>
      <c r="C42" s="21"/>
      <c r="D42" s="21"/>
      <c r="E42" s="21"/>
      <c r="F42" s="28"/>
    </row>
    <row r="43" spans="1:6" ht="12.75" customHeight="1">
      <c r="A43" s="18"/>
      <c r="B43" s="20"/>
      <c r="C43" s="72" t="s">
        <v>21</v>
      </c>
      <c r="D43" s="72" t="s">
        <v>24</v>
      </c>
      <c r="E43" s="21"/>
      <c r="F43" s="71"/>
    </row>
    <row r="44" spans="1:6" s="75" customFormat="1">
      <c r="A44" s="18"/>
      <c r="B44" s="20"/>
      <c r="C44" s="21" t="s">
        <v>22</v>
      </c>
      <c r="D44" s="21" t="s">
        <v>22</v>
      </c>
      <c r="E44" s="21"/>
      <c r="F44" s="73"/>
    </row>
    <row r="45" spans="1:6" s="75" customFormat="1">
      <c r="A45" s="18"/>
      <c r="B45" s="20"/>
      <c r="C45" s="21" t="s">
        <v>23</v>
      </c>
      <c r="D45" s="21" t="s">
        <v>23</v>
      </c>
      <c r="E45" s="21"/>
      <c r="F45" s="73"/>
    </row>
    <row r="46" spans="1:6" s="75" customFormat="1" ht="8.1" customHeight="1">
      <c r="A46" s="18"/>
      <c r="B46" s="20"/>
      <c r="C46" s="21"/>
      <c r="D46" s="21"/>
      <c r="E46" s="21"/>
      <c r="F46" s="78"/>
    </row>
    <row r="47" spans="1:6" ht="18.75">
      <c r="A47" s="18" t="s">
        <v>26</v>
      </c>
      <c r="B47" s="68">
        <v>27500</v>
      </c>
      <c r="C47" s="69">
        <v>24250</v>
      </c>
      <c r="D47" s="74">
        <v>1</v>
      </c>
      <c r="E47" s="19">
        <f>D47*C47</f>
        <v>24250</v>
      </c>
      <c r="F47" s="27">
        <f>B47-E47</f>
        <v>3250</v>
      </c>
    </row>
    <row r="48" spans="1:6" ht="8.1" customHeight="1">
      <c r="A48" s="18"/>
      <c r="B48" s="20"/>
      <c r="C48" s="21"/>
      <c r="D48" s="21"/>
      <c r="E48" s="21"/>
      <c r="F48" s="28"/>
    </row>
    <row r="49" spans="1:6" ht="12.75" customHeight="1">
      <c r="A49" s="18"/>
      <c r="B49" s="20"/>
      <c r="C49" s="72" t="s">
        <v>27</v>
      </c>
      <c r="D49" s="72" t="s">
        <v>28</v>
      </c>
      <c r="E49" s="21"/>
      <c r="F49" s="71"/>
    </row>
    <row r="50" spans="1:6" s="75" customFormat="1">
      <c r="A50" s="18"/>
      <c r="B50" s="20"/>
      <c r="C50" s="21" t="s">
        <v>22</v>
      </c>
      <c r="D50" s="72" t="s">
        <v>29</v>
      </c>
      <c r="E50" s="21"/>
      <c r="F50" s="73"/>
    </row>
    <row r="51" spans="1:6" s="75" customFormat="1">
      <c r="A51" s="18"/>
      <c r="B51" s="20"/>
      <c r="C51" s="21" t="s">
        <v>23</v>
      </c>
      <c r="D51" s="21" t="s">
        <v>23</v>
      </c>
      <c r="E51" s="21"/>
      <c r="F51" s="73"/>
    </row>
    <row r="52" spans="1:6" s="75" customFormat="1" ht="8.1" customHeight="1">
      <c r="A52" s="18"/>
      <c r="B52" s="20"/>
      <c r="C52" s="21"/>
      <c r="D52" s="21"/>
      <c r="E52" s="21"/>
      <c r="F52" s="78"/>
    </row>
    <row r="53" spans="1:6" ht="18.75">
      <c r="A53" s="18" t="s">
        <v>30</v>
      </c>
      <c r="B53" s="68">
        <v>55000</v>
      </c>
      <c r="C53" s="69">
        <v>64500</v>
      </c>
      <c r="D53" s="74">
        <v>0.85</v>
      </c>
      <c r="E53" s="19">
        <f>D53*C53</f>
        <v>54825</v>
      </c>
      <c r="F53" s="27">
        <f>B53-E53</f>
        <v>175</v>
      </c>
    </row>
    <row r="54" spans="1:6" ht="8.1" customHeight="1">
      <c r="A54" s="18"/>
      <c r="B54" s="20"/>
      <c r="C54" s="21"/>
      <c r="D54" s="21"/>
      <c r="E54" s="21"/>
      <c r="F54" s="28"/>
    </row>
    <row r="55" spans="1:6" ht="12.75" customHeight="1">
      <c r="A55" s="18"/>
      <c r="B55" s="20"/>
      <c r="C55" s="72" t="s">
        <v>31</v>
      </c>
      <c r="D55" s="72" t="s">
        <v>32</v>
      </c>
      <c r="E55" s="21"/>
      <c r="F55" s="71"/>
    </row>
    <row r="56" spans="1:6" s="75" customFormat="1">
      <c r="A56" s="18"/>
      <c r="B56" s="20"/>
      <c r="C56" s="21" t="s">
        <v>22</v>
      </c>
      <c r="D56" s="21" t="s">
        <v>22</v>
      </c>
      <c r="E56" s="21"/>
      <c r="F56" s="73"/>
    </row>
    <row r="57" spans="1:6" s="75" customFormat="1">
      <c r="A57" s="18"/>
      <c r="B57" s="20"/>
      <c r="C57" s="21" t="s">
        <v>23</v>
      </c>
      <c r="D57" s="21" t="s">
        <v>23</v>
      </c>
      <c r="E57" s="21"/>
      <c r="F57" s="73"/>
    </row>
    <row r="58" spans="1:6" s="75" customFormat="1" ht="8.1" customHeight="1" thickBot="1">
      <c r="A58" s="45"/>
      <c r="B58" s="79"/>
      <c r="C58" s="80"/>
      <c r="D58" s="80"/>
      <c r="E58" s="80"/>
      <c r="F58" s="81"/>
    </row>
    <row r="59" spans="1:6" s="75" customFormat="1" ht="8.1" customHeight="1" thickTop="1">
      <c r="A59" s="18"/>
      <c r="B59" s="20"/>
      <c r="C59" s="21"/>
      <c r="D59" s="21"/>
      <c r="E59" s="21"/>
      <c r="F59" s="78"/>
    </row>
    <row r="60" spans="1:6" ht="21.95" customHeight="1">
      <c r="A60" s="44" t="s">
        <v>91</v>
      </c>
      <c r="B60" s="20"/>
      <c r="C60" s="21"/>
      <c r="D60" s="21"/>
      <c r="E60" s="21"/>
      <c r="F60" s="22"/>
    </row>
    <row r="61" spans="1:6" s="75" customFormat="1" ht="8.1" customHeight="1">
      <c r="A61" s="18"/>
      <c r="B61" s="20"/>
      <c r="C61" s="21"/>
      <c r="D61" s="21"/>
      <c r="E61" s="21"/>
      <c r="F61" s="78"/>
    </row>
    <row r="62" spans="1:6" ht="18.75">
      <c r="A62" s="18" t="s">
        <v>33</v>
      </c>
      <c r="B62" s="68">
        <v>175000</v>
      </c>
      <c r="C62" s="69">
        <v>125000</v>
      </c>
      <c r="D62" s="74">
        <v>0.85</v>
      </c>
      <c r="E62" s="19">
        <f>D62*C62</f>
        <v>106250</v>
      </c>
      <c r="F62" s="27">
        <f>B62-E62</f>
        <v>68750</v>
      </c>
    </row>
    <row r="63" spans="1:6" ht="8.1" customHeight="1">
      <c r="A63" s="18"/>
      <c r="B63" s="20"/>
      <c r="C63" s="21"/>
      <c r="D63" s="21"/>
      <c r="E63" s="21"/>
      <c r="F63" s="28"/>
    </row>
    <row r="64" spans="1:6" ht="12.75" customHeight="1">
      <c r="A64" s="18"/>
      <c r="B64" s="20"/>
      <c r="C64" s="72" t="s">
        <v>34</v>
      </c>
      <c r="D64" s="72" t="s">
        <v>58</v>
      </c>
      <c r="E64" s="21"/>
      <c r="F64" s="71"/>
    </row>
    <row r="65" spans="1:6" s="75" customFormat="1">
      <c r="A65" s="18"/>
      <c r="B65" s="20"/>
      <c r="C65" s="72" t="s">
        <v>35</v>
      </c>
      <c r="D65" s="72" t="s">
        <v>97</v>
      </c>
      <c r="E65" s="21"/>
      <c r="F65" s="73"/>
    </row>
    <row r="66" spans="1:6" s="75" customFormat="1">
      <c r="A66" s="18"/>
      <c r="B66" s="20"/>
      <c r="C66" s="21" t="s">
        <v>36</v>
      </c>
      <c r="D66" s="72" t="s">
        <v>96</v>
      </c>
      <c r="E66" s="21"/>
      <c r="F66" s="73"/>
    </row>
    <row r="67" spans="1:6" s="75" customFormat="1" ht="8.1" customHeight="1">
      <c r="A67" s="18"/>
      <c r="B67" s="20"/>
      <c r="C67" s="21"/>
      <c r="D67" s="21"/>
      <c r="E67" s="21"/>
      <c r="F67" s="78"/>
    </row>
    <row r="68" spans="1:6" ht="18.75">
      <c r="A68" s="18" t="s">
        <v>38</v>
      </c>
      <c r="B68" s="68">
        <v>65000</v>
      </c>
      <c r="C68" s="69">
        <v>45000</v>
      </c>
      <c r="D68" s="74">
        <v>0.5</v>
      </c>
      <c r="E68" s="19">
        <f>D68*C68</f>
        <v>22500</v>
      </c>
      <c r="F68" s="27">
        <f>B68-E68</f>
        <v>42500</v>
      </c>
    </row>
    <row r="69" spans="1:6" ht="8.1" customHeight="1">
      <c r="A69" s="18"/>
      <c r="B69" s="20"/>
      <c r="C69" s="21"/>
      <c r="D69" s="21"/>
      <c r="E69" s="21"/>
      <c r="F69" s="28"/>
    </row>
    <row r="70" spans="1:6" ht="12.75" customHeight="1">
      <c r="A70" s="18"/>
      <c r="B70" s="20"/>
      <c r="C70" s="72" t="s">
        <v>39</v>
      </c>
      <c r="D70" s="72" t="s">
        <v>98</v>
      </c>
      <c r="E70" s="21"/>
      <c r="F70" s="71"/>
    </row>
    <row r="71" spans="1:6" s="75" customFormat="1">
      <c r="A71" s="18"/>
      <c r="B71" s="20"/>
      <c r="C71" s="21" t="s">
        <v>40</v>
      </c>
      <c r="D71" s="21" t="s">
        <v>40</v>
      </c>
      <c r="E71" s="21"/>
      <c r="F71" s="73"/>
    </row>
    <row r="72" spans="1:6" s="75" customFormat="1">
      <c r="A72" s="18"/>
      <c r="B72" s="20"/>
      <c r="C72" s="72" t="s">
        <v>41</v>
      </c>
      <c r="D72" s="72" t="s">
        <v>41</v>
      </c>
      <c r="E72" s="21"/>
      <c r="F72" s="73"/>
    </row>
    <row r="73" spans="1:6" s="75" customFormat="1" ht="8.1" customHeight="1">
      <c r="A73" s="18"/>
      <c r="B73" s="20"/>
      <c r="C73" s="21"/>
      <c r="D73" s="21"/>
      <c r="E73" s="21"/>
      <c r="F73" s="78"/>
    </row>
    <row r="74" spans="1:6" ht="18.75">
      <c r="A74" s="18" t="s">
        <v>42</v>
      </c>
      <c r="B74" s="68">
        <v>350000</v>
      </c>
      <c r="C74" s="25">
        <f>B74</f>
        <v>350000</v>
      </c>
      <c r="D74" s="26">
        <v>1</v>
      </c>
      <c r="E74" s="19">
        <f>D74*C74</f>
        <v>350000</v>
      </c>
      <c r="F74" s="27">
        <f>B74-E74</f>
        <v>0</v>
      </c>
    </row>
    <row r="75" spans="1:6" ht="8.1" customHeight="1">
      <c r="A75" s="18"/>
      <c r="B75" s="20"/>
      <c r="C75" s="21"/>
      <c r="D75" s="21"/>
      <c r="E75" s="21"/>
      <c r="F75" s="28"/>
    </row>
    <row r="76" spans="1:6" ht="12.75" customHeight="1">
      <c r="A76" s="23" t="s">
        <v>93</v>
      </c>
      <c r="B76" s="20"/>
      <c r="C76" s="21" t="s">
        <v>49</v>
      </c>
      <c r="D76" s="72" t="s">
        <v>53</v>
      </c>
      <c r="E76" s="21"/>
      <c r="F76" s="71"/>
    </row>
    <row r="77" spans="1:6" s="75" customFormat="1">
      <c r="A77" s="18" t="s">
        <v>43</v>
      </c>
      <c r="B77" s="20"/>
      <c r="C77" s="21" t="s">
        <v>50</v>
      </c>
      <c r="D77" s="21" t="s">
        <v>50</v>
      </c>
      <c r="E77" s="21"/>
      <c r="F77" s="73"/>
    </row>
    <row r="78" spans="1:6" s="75" customFormat="1">
      <c r="A78" s="18" t="s">
        <v>48</v>
      </c>
      <c r="B78" s="20"/>
      <c r="C78" s="21" t="s">
        <v>51</v>
      </c>
      <c r="D78" s="21" t="s">
        <v>51</v>
      </c>
      <c r="E78" s="21"/>
      <c r="F78" s="73"/>
    </row>
    <row r="79" spans="1:6" ht="12.75" customHeight="1">
      <c r="A79" s="18" t="s">
        <v>44</v>
      </c>
      <c r="B79" s="20"/>
      <c r="C79" s="21" t="s">
        <v>52</v>
      </c>
      <c r="D79" s="21" t="s">
        <v>52</v>
      </c>
      <c r="E79" s="21"/>
      <c r="F79" s="28"/>
    </row>
    <row r="80" spans="1:6" ht="12.75" customHeight="1">
      <c r="A80" s="18" t="s">
        <v>45</v>
      </c>
      <c r="B80" s="20"/>
      <c r="C80" s="21"/>
      <c r="D80" s="21"/>
      <c r="E80" s="21"/>
      <c r="F80" s="28"/>
    </row>
    <row r="81" spans="1:6" ht="12.75" customHeight="1">
      <c r="A81" s="18" t="s">
        <v>46</v>
      </c>
      <c r="B81" s="20"/>
      <c r="C81" s="21"/>
      <c r="D81" s="21"/>
      <c r="E81" s="21"/>
      <c r="F81" s="28"/>
    </row>
    <row r="82" spans="1:6" ht="12.75" customHeight="1">
      <c r="A82" s="18" t="s">
        <v>47</v>
      </c>
      <c r="B82" s="20"/>
      <c r="C82" s="21"/>
      <c r="D82" s="21"/>
      <c r="E82" s="21"/>
      <c r="F82" s="28"/>
    </row>
    <row r="83" spans="1:6" s="75" customFormat="1" ht="8.1" customHeight="1">
      <c r="A83" s="18"/>
      <c r="B83" s="20"/>
      <c r="C83" s="21"/>
      <c r="D83" s="21"/>
      <c r="E83" s="21"/>
      <c r="F83" s="78"/>
    </row>
    <row r="84" spans="1:6" ht="18.75">
      <c r="A84" s="18" t="s">
        <v>54</v>
      </c>
      <c r="B84" s="68">
        <v>95000</v>
      </c>
      <c r="C84" s="69">
        <v>125000</v>
      </c>
      <c r="D84" s="74">
        <v>1</v>
      </c>
      <c r="E84" s="19">
        <f>D84*C84</f>
        <v>125000</v>
      </c>
      <c r="F84" s="27">
        <f>B84-E84</f>
        <v>-30000</v>
      </c>
    </row>
    <row r="85" spans="1:6" ht="8.1" customHeight="1">
      <c r="A85" s="18"/>
      <c r="B85" s="20"/>
      <c r="C85" s="21"/>
      <c r="D85" s="21"/>
      <c r="E85" s="21"/>
      <c r="F85" s="28"/>
    </row>
    <row r="86" spans="1:6" ht="12.75" customHeight="1">
      <c r="A86" s="18"/>
      <c r="B86" s="20"/>
      <c r="C86" s="72" t="s">
        <v>55</v>
      </c>
      <c r="D86" s="72" t="s">
        <v>58</v>
      </c>
      <c r="E86" s="21"/>
      <c r="F86" s="71"/>
    </row>
    <row r="87" spans="1:6" s="75" customFormat="1">
      <c r="A87" s="18"/>
      <c r="B87" s="20"/>
      <c r="C87" s="21" t="s">
        <v>56</v>
      </c>
      <c r="D87" s="21" t="s">
        <v>56</v>
      </c>
      <c r="E87" s="21"/>
      <c r="F87" s="73"/>
    </row>
    <row r="88" spans="1:6" s="75" customFormat="1">
      <c r="A88" s="18"/>
      <c r="B88" s="20"/>
      <c r="C88" s="21" t="s">
        <v>57</v>
      </c>
      <c r="D88" s="21" t="s">
        <v>57</v>
      </c>
      <c r="E88" s="21"/>
      <c r="F88" s="73"/>
    </row>
    <row r="89" spans="1:6" s="75" customFormat="1">
      <c r="A89" s="18"/>
      <c r="B89" s="20"/>
      <c r="C89" s="21"/>
      <c r="D89" s="21"/>
      <c r="E89" s="21"/>
      <c r="F89" s="78"/>
    </row>
    <row r="90" spans="1:6" ht="20.25">
      <c r="A90" s="52" t="s">
        <v>60</v>
      </c>
      <c r="B90" s="55">
        <f>B41+B47+B53+B62+B68+B74+B84</f>
        <v>804000</v>
      </c>
      <c r="C90" s="56">
        <f>C41+C47+C53+C62+C68+C74+C84</f>
        <v>1021250</v>
      </c>
      <c r="D90" s="74"/>
      <c r="E90" s="56">
        <f>E41+E47+E53+E62+E68+E74+E84</f>
        <v>704387.5</v>
      </c>
      <c r="F90" s="51">
        <f>B90-E90</f>
        <v>99612.5</v>
      </c>
    </row>
    <row r="91" spans="1:6" s="75" customFormat="1" ht="8.1" customHeight="1" thickBot="1">
      <c r="A91" s="18"/>
      <c r="B91" s="20"/>
      <c r="C91" s="21"/>
      <c r="D91" s="21"/>
      <c r="E91" s="21"/>
      <c r="F91" s="78"/>
    </row>
    <row r="92" spans="1:6" s="84" customFormat="1" ht="25.5" customHeight="1" thickTop="1">
      <c r="A92" s="29" t="s">
        <v>86</v>
      </c>
      <c r="B92" s="82"/>
      <c r="C92" s="83"/>
      <c r="D92" s="83"/>
      <c r="E92" s="83"/>
      <c r="F92" s="30">
        <f>F33+F90</f>
        <v>599612.5</v>
      </c>
    </row>
    <row r="93" spans="1:6" s="84" customFormat="1" ht="47.25" customHeight="1">
      <c r="A93" s="31" t="s">
        <v>61</v>
      </c>
      <c r="B93" s="85"/>
      <c r="C93" s="86"/>
      <c r="D93" s="87" t="s">
        <v>132</v>
      </c>
      <c r="E93" s="86"/>
      <c r="F93" s="47">
        <f>F92*D94</f>
        <v>20986.437500000004</v>
      </c>
    </row>
    <row r="94" spans="1:6" s="91" customFormat="1" ht="21" thickBot="1">
      <c r="A94" s="32" t="s">
        <v>62</v>
      </c>
      <c r="B94" s="88"/>
      <c r="C94" s="89"/>
      <c r="D94" s="90">
        <v>3.5000000000000003E-2</v>
      </c>
      <c r="E94" s="89"/>
      <c r="F94" s="33" t="s">
        <v>63</v>
      </c>
    </row>
    <row r="95" spans="1:6" s="75" customFormat="1" ht="8.1" customHeight="1" thickTop="1" thickBot="1">
      <c r="A95" s="48"/>
      <c r="B95" s="92"/>
      <c r="C95" s="93"/>
      <c r="D95" s="93"/>
      <c r="E95" s="93"/>
      <c r="F95" s="94"/>
    </row>
    <row r="96" spans="1:6" s="75" customFormat="1" ht="8.1" customHeight="1" thickTop="1">
      <c r="A96" s="46"/>
      <c r="B96" s="95"/>
      <c r="C96" s="96"/>
      <c r="D96" s="96"/>
      <c r="E96" s="96"/>
      <c r="F96" s="97"/>
    </row>
    <row r="97" spans="1:6" s="75" customFormat="1" ht="23.25">
      <c r="A97" s="44" t="s">
        <v>64</v>
      </c>
      <c r="B97" s="20"/>
      <c r="C97" s="21"/>
      <c r="D97" s="21"/>
      <c r="E97" s="21"/>
      <c r="F97" s="78"/>
    </row>
    <row r="98" spans="1:6" s="75" customFormat="1" ht="8.1" customHeight="1">
      <c r="A98" s="18"/>
      <c r="B98" s="20"/>
      <c r="C98" s="21"/>
      <c r="D98" s="21"/>
      <c r="E98" s="21"/>
      <c r="F98" s="78"/>
    </row>
    <row r="99" spans="1:6" ht="18.75">
      <c r="A99" s="18" t="s">
        <v>65</v>
      </c>
      <c r="B99" s="68">
        <v>5335025</v>
      </c>
      <c r="C99" s="69">
        <v>2100000</v>
      </c>
      <c r="D99" s="70">
        <v>70</v>
      </c>
      <c r="E99" s="19">
        <f>(C99/30)*D99</f>
        <v>4900000</v>
      </c>
      <c r="F99" s="27">
        <f>B99-E99</f>
        <v>435025</v>
      </c>
    </row>
    <row r="100" spans="1:6" ht="30" customHeight="1">
      <c r="A100" s="36" t="s">
        <v>68</v>
      </c>
      <c r="B100" s="98">
        <f>ROUND(B99/(C99/30),0)</f>
        <v>76</v>
      </c>
      <c r="C100" s="99" t="s">
        <v>121</v>
      </c>
      <c r="D100" s="100" t="s">
        <v>66</v>
      </c>
      <c r="E100" s="19"/>
      <c r="F100" s="27"/>
    </row>
    <row r="101" spans="1:6" ht="8.1" customHeight="1">
      <c r="A101" s="18"/>
      <c r="B101" s="20"/>
      <c r="C101" s="21"/>
      <c r="D101" s="21"/>
      <c r="E101" s="21"/>
      <c r="F101" s="28"/>
    </row>
    <row r="102" spans="1:6" ht="12.75" customHeight="1">
      <c r="A102" s="18"/>
      <c r="B102" s="20"/>
      <c r="C102" s="72"/>
      <c r="D102" s="21"/>
      <c r="E102" s="21"/>
      <c r="F102" s="73"/>
    </row>
    <row r="103" spans="1:6" s="75" customFormat="1">
      <c r="A103" s="18"/>
      <c r="B103" s="20"/>
      <c r="C103" s="72"/>
      <c r="D103" s="21"/>
      <c r="E103" s="21"/>
      <c r="F103" s="73"/>
    </row>
    <row r="104" spans="1:6" s="75" customFormat="1" ht="8.1" customHeight="1">
      <c r="A104" s="18"/>
      <c r="B104" s="20"/>
      <c r="C104" s="21"/>
      <c r="D104" s="21"/>
      <c r="E104" s="21"/>
      <c r="F104" s="78"/>
    </row>
    <row r="105" spans="1:6" ht="18.75">
      <c r="A105" s="18" t="s">
        <v>67</v>
      </c>
      <c r="B105" s="101">
        <v>125</v>
      </c>
      <c r="C105" s="102">
        <v>45</v>
      </c>
      <c r="D105" s="70">
        <v>70</v>
      </c>
      <c r="E105" s="35">
        <f>ROUND((C105/30)*D105,0)</f>
        <v>105</v>
      </c>
      <c r="F105" s="34">
        <f>B105-E105</f>
        <v>20</v>
      </c>
    </row>
    <row r="106" spans="1:6" ht="31.5">
      <c r="A106" s="36" t="s">
        <v>69</v>
      </c>
      <c r="B106" s="98">
        <f>ROUND(B105/(C105/30),0)</f>
        <v>83</v>
      </c>
      <c r="C106" s="99" t="s">
        <v>122</v>
      </c>
      <c r="D106" s="100" t="s">
        <v>66</v>
      </c>
      <c r="E106" s="35"/>
      <c r="F106" s="34"/>
    </row>
    <row r="107" spans="1:6" ht="8.1" customHeight="1">
      <c r="A107" s="18"/>
      <c r="B107" s="20"/>
      <c r="C107" s="21"/>
      <c r="D107" s="21"/>
      <c r="E107" s="21"/>
      <c r="F107" s="28"/>
    </row>
    <row r="108" spans="1:6" ht="12.75" customHeight="1">
      <c r="A108" s="18"/>
      <c r="B108" s="20"/>
      <c r="C108" s="72"/>
      <c r="D108" s="21"/>
      <c r="E108" s="21"/>
      <c r="F108" s="73"/>
    </row>
    <row r="109" spans="1:6" s="75" customFormat="1">
      <c r="A109" s="18"/>
      <c r="B109" s="20"/>
      <c r="C109" s="72"/>
      <c r="D109" s="21"/>
      <c r="E109" s="21"/>
      <c r="F109" s="73"/>
    </row>
    <row r="110" spans="1:6" s="75" customFormat="1" ht="8.1" customHeight="1">
      <c r="A110" s="18"/>
      <c r="B110" s="20"/>
      <c r="C110" s="21"/>
      <c r="D110" s="21"/>
      <c r="E110" s="21"/>
      <c r="F110" s="78"/>
    </row>
    <row r="111" spans="1:6" ht="18.75">
      <c r="A111" s="18" t="s">
        <v>70</v>
      </c>
      <c r="B111" s="68">
        <v>4285666</v>
      </c>
      <c r="C111" s="69">
        <v>1745888</v>
      </c>
      <c r="D111" s="70">
        <v>60</v>
      </c>
      <c r="E111" s="19">
        <f>(C111/30)*D111</f>
        <v>3491776</v>
      </c>
      <c r="F111" s="27">
        <f>B111-E111</f>
        <v>793890</v>
      </c>
    </row>
    <row r="112" spans="1:6" ht="31.5">
      <c r="A112" s="36" t="s">
        <v>68</v>
      </c>
      <c r="B112" s="98">
        <f>ROUND(B111/(C111/30),0)</f>
        <v>74</v>
      </c>
      <c r="C112" s="99" t="s">
        <v>123</v>
      </c>
      <c r="D112" s="100" t="s">
        <v>66</v>
      </c>
      <c r="E112" s="19"/>
      <c r="F112" s="27"/>
    </row>
    <row r="113" spans="1:6" ht="8.1" customHeight="1">
      <c r="A113" s="18"/>
      <c r="B113" s="20"/>
      <c r="C113" s="21"/>
      <c r="D113" s="21"/>
      <c r="E113" s="21"/>
      <c r="F113" s="28"/>
    </row>
    <row r="114" spans="1:6" ht="12.75" customHeight="1">
      <c r="A114" s="18"/>
      <c r="B114" s="20"/>
      <c r="C114" s="72"/>
      <c r="D114" s="21"/>
      <c r="E114" s="21"/>
      <c r="F114" s="73"/>
    </row>
    <row r="115" spans="1:6" s="75" customFormat="1">
      <c r="A115" s="18"/>
      <c r="B115" s="20"/>
      <c r="C115" s="72"/>
      <c r="D115" s="21"/>
      <c r="E115" s="21"/>
      <c r="F115" s="73"/>
    </row>
    <row r="116" spans="1:6" s="75" customFormat="1" ht="8.1" customHeight="1">
      <c r="A116" s="18"/>
      <c r="B116" s="20"/>
      <c r="C116" s="21"/>
      <c r="D116" s="21"/>
      <c r="E116" s="21"/>
      <c r="F116" s="78"/>
    </row>
    <row r="117" spans="1:6" ht="18.75">
      <c r="A117" s="18" t="s">
        <v>71</v>
      </c>
      <c r="B117" s="101">
        <v>69</v>
      </c>
      <c r="C117" s="102">
        <v>29</v>
      </c>
      <c r="D117" s="70">
        <v>60</v>
      </c>
      <c r="E117" s="35">
        <f>ROUND((C117/30)*D117,0)</f>
        <v>58</v>
      </c>
      <c r="F117" s="34">
        <f>B117-E117</f>
        <v>11</v>
      </c>
    </row>
    <row r="118" spans="1:6" ht="31.5">
      <c r="A118" s="36" t="s">
        <v>69</v>
      </c>
      <c r="B118" s="98">
        <f>ROUND(B117/(C117/30),0)</f>
        <v>71</v>
      </c>
      <c r="C118" s="99" t="s">
        <v>124</v>
      </c>
      <c r="D118" s="100" t="s">
        <v>66</v>
      </c>
      <c r="E118" s="35"/>
      <c r="F118" s="34"/>
    </row>
    <row r="119" spans="1:6" ht="8.1" customHeight="1">
      <c r="A119" s="18"/>
      <c r="B119" s="20"/>
      <c r="C119" s="21"/>
      <c r="D119" s="21"/>
      <c r="E119" s="21"/>
      <c r="F119" s="28"/>
    </row>
    <row r="120" spans="1:6" ht="12.75" customHeight="1">
      <c r="A120" s="18"/>
      <c r="B120" s="20"/>
      <c r="C120" s="72"/>
      <c r="D120" s="21"/>
      <c r="E120" s="21"/>
      <c r="F120" s="73"/>
    </row>
    <row r="121" spans="1:6" s="75" customFormat="1">
      <c r="A121" s="18"/>
      <c r="B121" s="20"/>
      <c r="C121" s="72"/>
      <c r="D121" s="21"/>
      <c r="E121" s="21"/>
      <c r="F121" s="73"/>
    </row>
    <row r="122" spans="1:6" s="75" customFormat="1" ht="8.1" customHeight="1">
      <c r="A122" s="18"/>
      <c r="B122" s="20"/>
      <c r="C122" s="72"/>
      <c r="D122" s="21"/>
      <c r="E122" s="21"/>
      <c r="F122" s="78"/>
    </row>
    <row r="123" spans="1:6" ht="18.75">
      <c r="A123" s="18" t="s">
        <v>72</v>
      </c>
      <c r="B123" s="68">
        <v>1175000</v>
      </c>
      <c r="C123" s="69">
        <v>895000</v>
      </c>
      <c r="D123" s="70">
        <v>45</v>
      </c>
      <c r="E123" s="19">
        <f>(C123/30)*D123</f>
        <v>1342500</v>
      </c>
      <c r="F123" s="27">
        <f>B123-E123</f>
        <v>-167500</v>
      </c>
    </row>
    <row r="124" spans="1:6" ht="30" customHeight="1">
      <c r="A124" s="36" t="s">
        <v>68</v>
      </c>
      <c r="B124" s="98">
        <f>ROUND(B123/(C123/30),0)</f>
        <v>39</v>
      </c>
      <c r="C124" s="99" t="s">
        <v>125</v>
      </c>
      <c r="D124" s="100" t="s">
        <v>66</v>
      </c>
      <c r="E124" s="19"/>
      <c r="F124" s="27"/>
    </row>
    <row r="125" spans="1:6" ht="8.1" customHeight="1">
      <c r="A125" s="18"/>
      <c r="B125" s="20"/>
      <c r="C125" s="21"/>
      <c r="D125" s="21"/>
      <c r="E125" s="21"/>
      <c r="F125" s="28"/>
    </row>
    <row r="126" spans="1:6" ht="12.75" customHeight="1">
      <c r="A126" s="18"/>
      <c r="B126" s="20"/>
      <c r="C126" s="72"/>
      <c r="D126" s="21"/>
      <c r="E126" s="21"/>
      <c r="F126" s="73"/>
    </row>
    <row r="127" spans="1:6" s="75" customFormat="1">
      <c r="A127" s="18"/>
      <c r="B127" s="20"/>
      <c r="C127" s="72"/>
      <c r="D127" s="21"/>
      <c r="E127" s="21"/>
      <c r="F127" s="73"/>
    </row>
    <row r="128" spans="1:6" s="75" customFormat="1" ht="8.1" customHeight="1">
      <c r="A128" s="18"/>
      <c r="B128" s="20"/>
      <c r="C128" s="21"/>
      <c r="D128" s="21"/>
      <c r="E128" s="21"/>
      <c r="F128" s="78"/>
    </row>
    <row r="129" spans="1:6" ht="18.75">
      <c r="A129" s="18" t="s">
        <v>73</v>
      </c>
      <c r="B129" s="101">
        <v>112</v>
      </c>
      <c r="C129" s="102">
        <v>77</v>
      </c>
      <c r="D129" s="70">
        <v>45</v>
      </c>
      <c r="E129" s="35">
        <f>ROUND((C129/30)*D129,0)</f>
        <v>116</v>
      </c>
      <c r="F129" s="34">
        <f>B129-E129</f>
        <v>-4</v>
      </c>
    </row>
    <row r="130" spans="1:6" ht="31.5">
      <c r="A130" s="36" t="s">
        <v>69</v>
      </c>
      <c r="B130" s="98">
        <f>ROUND(B129/(C129/30),0)</f>
        <v>44</v>
      </c>
      <c r="C130" s="99" t="s">
        <v>126</v>
      </c>
      <c r="D130" s="100" t="s">
        <v>66</v>
      </c>
      <c r="E130" s="35"/>
      <c r="F130" s="34"/>
    </row>
    <row r="131" spans="1:6" ht="8.1" customHeight="1">
      <c r="A131" s="18"/>
      <c r="B131" s="20"/>
      <c r="C131" s="21"/>
      <c r="D131" s="21"/>
      <c r="E131" s="21"/>
      <c r="F131" s="28"/>
    </row>
    <row r="132" spans="1:6" ht="12.75" customHeight="1">
      <c r="A132" s="18"/>
      <c r="B132" s="20"/>
      <c r="C132" s="72"/>
      <c r="D132" s="21"/>
      <c r="E132" s="21"/>
      <c r="F132" s="73"/>
    </row>
    <row r="133" spans="1:6" s="75" customFormat="1">
      <c r="A133" s="18"/>
      <c r="B133" s="20"/>
      <c r="C133" s="72"/>
      <c r="D133" s="21"/>
      <c r="E133" s="21"/>
      <c r="F133" s="73"/>
    </row>
    <row r="134" spans="1:6" s="75" customFormat="1" ht="8.1" customHeight="1" thickBot="1">
      <c r="A134" s="45"/>
      <c r="B134" s="79"/>
      <c r="C134" s="103"/>
      <c r="D134" s="80"/>
      <c r="E134" s="80"/>
      <c r="F134" s="81"/>
    </row>
    <row r="135" spans="1:6" s="75" customFormat="1" ht="8.1" customHeight="1" thickTop="1">
      <c r="A135" s="18"/>
      <c r="B135" s="20"/>
      <c r="C135" s="72"/>
      <c r="D135" s="21"/>
      <c r="E135" s="21"/>
      <c r="F135" s="78"/>
    </row>
    <row r="136" spans="1:6" s="75" customFormat="1" ht="23.25">
      <c r="A136" s="44" t="s">
        <v>92</v>
      </c>
      <c r="B136" s="20"/>
      <c r="C136" s="21"/>
      <c r="D136" s="21"/>
      <c r="E136" s="21"/>
      <c r="F136" s="78"/>
    </row>
    <row r="137" spans="1:6" s="75" customFormat="1" ht="8.1" customHeight="1">
      <c r="A137" s="18"/>
      <c r="B137" s="20"/>
      <c r="C137" s="72"/>
      <c r="D137" s="21"/>
      <c r="E137" s="21"/>
      <c r="F137" s="78"/>
    </row>
    <row r="138" spans="1:6" ht="18.75">
      <c r="A138" s="18" t="s">
        <v>74</v>
      </c>
      <c r="B138" s="68">
        <v>224990</v>
      </c>
      <c r="C138" s="69">
        <v>695000</v>
      </c>
      <c r="D138" s="70">
        <v>3</v>
      </c>
      <c r="E138" s="19">
        <f>(C138/30)*D138</f>
        <v>69500</v>
      </c>
      <c r="F138" s="27">
        <f>B138-E138</f>
        <v>155490</v>
      </c>
    </row>
    <row r="139" spans="1:6" ht="30" customHeight="1">
      <c r="A139" s="36" t="s">
        <v>68</v>
      </c>
      <c r="B139" s="98">
        <f>ROUND(B138/(C138/30),0)</f>
        <v>10</v>
      </c>
      <c r="C139" s="99" t="s">
        <v>127</v>
      </c>
      <c r="D139" s="100" t="s">
        <v>66</v>
      </c>
      <c r="E139" s="19"/>
      <c r="F139" s="27"/>
    </row>
    <row r="140" spans="1:6" ht="8.1" customHeight="1">
      <c r="A140" s="18"/>
      <c r="B140" s="20"/>
      <c r="C140" s="21"/>
      <c r="D140" s="21"/>
      <c r="E140" s="21"/>
      <c r="F140" s="28"/>
    </row>
    <row r="141" spans="1:6" ht="12.75" customHeight="1">
      <c r="A141" s="18"/>
      <c r="B141" s="20"/>
      <c r="C141" s="72"/>
      <c r="D141" s="21"/>
      <c r="E141" s="21"/>
      <c r="F141" s="73"/>
    </row>
    <row r="142" spans="1:6" s="75" customFormat="1">
      <c r="A142" s="18"/>
      <c r="B142" s="20"/>
      <c r="C142" s="72"/>
      <c r="D142" s="21"/>
      <c r="E142" s="21"/>
      <c r="F142" s="73"/>
    </row>
    <row r="143" spans="1:6" s="75" customFormat="1" ht="8.1" customHeight="1">
      <c r="A143" s="18"/>
      <c r="B143" s="20"/>
      <c r="C143" s="21"/>
      <c r="D143" s="21"/>
      <c r="E143" s="21"/>
      <c r="F143" s="78"/>
    </row>
    <row r="144" spans="1:6" ht="18.75">
      <c r="A144" s="18" t="s">
        <v>75</v>
      </c>
      <c r="B144" s="101">
        <v>48</v>
      </c>
      <c r="C144" s="102">
        <v>130</v>
      </c>
      <c r="D144" s="70">
        <v>3</v>
      </c>
      <c r="E144" s="35">
        <f>ROUND((C144/30)*D144,0)</f>
        <v>13</v>
      </c>
      <c r="F144" s="34">
        <f>B144-E144</f>
        <v>35</v>
      </c>
    </row>
    <row r="145" spans="1:6" ht="31.5">
      <c r="A145" s="36" t="s">
        <v>69</v>
      </c>
      <c r="B145" s="98">
        <f>ROUND(B144/(C144/30),0)</f>
        <v>11</v>
      </c>
      <c r="C145" s="99" t="s">
        <v>128</v>
      </c>
      <c r="D145" s="100" t="s">
        <v>66</v>
      </c>
      <c r="E145" s="35"/>
      <c r="F145" s="34"/>
    </row>
    <row r="146" spans="1:6" ht="8.1" customHeight="1">
      <c r="A146" s="18"/>
      <c r="B146" s="20"/>
      <c r="C146" s="21"/>
      <c r="D146" s="21"/>
      <c r="E146" s="21"/>
      <c r="F146" s="28"/>
    </row>
    <row r="147" spans="1:6" ht="12.75" customHeight="1">
      <c r="A147" s="18"/>
      <c r="B147" s="20"/>
      <c r="C147" s="21"/>
      <c r="D147" s="21"/>
      <c r="E147" s="21"/>
      <c r="F147" s="28"/>
    </row>
    <row r="148" spans="1:6" ht="14.25" customHeight="1">
      <c r="A148" s="18"/>
      <c r="B148" s="20"/>
      <c r="C148" s="21"/>
      <c r="D148" s="21"/>
      <c r="E148" s="21"/>
      <c r="F148" s="28"/>
    </row>
    <row r="149" spans="1:6" ht="8.1" customHeight="1">
      <c r="A149" s="18"/>
      <c r="B149" s="20"/>
      <c r="C149" s="21"/>
      <c r="D149" s="21"/>
      <c r="E149" s="21"/>
      <c r="F149" s="28"/>
    </row>
    <row r="150" spans="1:6" ht="18.75">
      <c r="A150" s="18" t="s">
        <v>79</v>
      </c>
      <c r="B150" s="68">
        <v>700000</v>
      </c>
      <c r="C150" s="69">
        <v>325000</v>
      </c>
      <c r="D150" s="70">
        <v>55</v>
      </c>
      <c r="E150" s="19">
        <f>(C150/30)*D150</f>
        <v>595833.33333333337</v>
      </c>
      <c r="F150" s="27">
        <f>B150-E150</f>
        <v>104166.66666666663</v>
      </c>
    </row>
    <row r="151" spans="1:6" ht="30" customHeight="1">
      <c r="A151" s="36" t="s">
        <v>68</v>
      </c>
      <c r="B151" s="98">
        <f>ROUND(B150/(C150/30),0)</f>
        <v>65</v>
      </c>
      <c r="C151" s="99" t="s">
        <v>129</v>
      </c>
      <c r="D151" s="104" t="s">
        <v>81</v>
      </c>
      <c r="E151" s="19"/>
      <c r="F151" s="27"/>
    </row>
    <row r="152" spans="1:6" ht="8.1" customHeight="1">
      <c r="A152" s="18"/>
      <c r="B152" s="20"/>
      <c r="C152" s="21"/>
      <c r="D152" s="21"/>
      <c r="E152" s="21"/>
      <c r="F152" s="28"/>
    </row>
    <row r="153" spans="1:6" ht="12.75" customHeight="1">
      <c r="A153" s="18"/>
      <c r="B153" s="20"/>
      <c r="C153" s="72"/>
      <c r="D153" s="21"/>
      <c r="E153" s="21"/>
      <c r="F153" s="73"/>
    </row>
    <row r="154" spans="1:6" s="75" customFormat="1">
      <c r="A154" s="18"/>
      <c r="B154" s="20"/>
      <c r="C154" s="72"/>
      <c r="D154" s="21"/>
      <c r="E154" s="21"/>
      <c r="F154" s="73"/>
    </row>
    <row r="155" spans="1:6" ht="8.1" customHeight="1">
      <c r="A155" s="18"/>
      <c r="B155" s="20"/>
      <c r="C155" s="21"/>
      <c r="D155" s="21"/>
      <c r="E155" s="21"/>
      <c r="F155" s="28"/>
    </row>
    <row r="156" spans="1:6" ht="18.75">
      <c r="A156" s="18" t="s">
        <v>80</v>
      </c>
      <c r="B156" s="68">
        <v>8900</v>
      </c>
      <c r="C156" s="69">
        <v>103500</v>
      </c>
      <c r="D156" s="70">
        <v>2.5</v>
      </c>
      <c r="E156" s="19">
        <f>(C156/30)*D156</f>
        <v>8625</v>
      </c>
      <c r="F156" s="27">
        <f>B156-E156</f>
        <v>275</v>
      </c>
    </row>
    <row r="157" spans="1:6" ht="30" customHeight="1">
      <c r="A157" s="36" t="s">
        <v>68</v>
      </c>
      <c r="B157" s="105">
        <f>ROUND(B156/(C156/30),0)</f>
        <v>3</v>
      </c>
      <c r="C157" s="99" t="s">
        <v>130</v>
      </c>
      <c r="D157" s="104" t="s">
        <v>82</v>
      </c>
      <c r="E157" s="19"/>
      <c r="F157" s="27"/>
    </row>
    <row r="158" spans="1:6" ht="15" customHeight="1">
      <c r="A158" s="37" t="s">
        <v>94</v>
      </c>
      <c r="B158" s="106">
        <v>20</v>
      </c>
      <c r="C158" s="72"/>
      <c r="D158" s="21"/>
      <c r="E158" s="21"/>
      <c r="F158" s="73"/>
    </row>
    <row r="159" spans="1:6" ht="15" customHeight="1">
      <c r="A159" s="37" t="s">
        <v>83</v>
      </c>
      <c r="B159" s="107">
        <f>B156/B158</f>
        <v>445</v>
      </c>
      <c r="C159" s="72"/>
      <c r="D159" s="21"/>
      <c r="E159" s="21"/>
      <c r="F159" s="71"/>
    </row>
    <row r="160" spans="1:6" ht="12.75" customHeight="1">
      <c r="A160" s="18"/>
      <c r="B160" s="20"/>
      <c r="C160" s="72"/>
      <c r="D160" s="21"/>
      <c r="E160" s="21"/>
      <c r="F160" s="71"/>
    </row>
    <row r="161" spans="1:6" s="75" customFormat="1">
      <c r="A161" s="18"/>
      <c r="B161" s="20"/>
      <c r="C161" s="72"/>
      <c r="D161" s="21"/>
      <c r="E161" s="21"/>
      <c r="F161" s="73"/>
    </row>
    <row r="162" spans="1:6" ht="8.1" customHeight="1">
      <c r="A162" s="18"/>
      <c r="B162" s="20"/>
      <c r="C162" s="21"/>
      <c r="D162" s="21"/>
      <c r="E162" s="21"/>
      <c r="F162" s="28"/>
    </row>
    <row r="163" spans="1:6" ht="18.75">
      <c r="A163" s="18" t="s">
        <v>84</v>
      </c>
      <c r="B163" s="68">
        <v>12500</v>
      </c>
      <c r="C163" s="69">
        <v>9645</v>
      </c>
      <c r="D163" s="70">
        <v>45</v>
      </c>
      <c r="E163" s="19">
        <f>(C163/30)*D163</f>
        <v>14467.5</v>
      </c>
      <c r="F163" s="27">
        <f>B163-E163</f>
        <v>-1967.5</v>
      </c>
    </row>
    <row r="164" spans="1:6" ht="45" customHeight="1">
      <c r="A164" s="36" t="s">
        <v>68</v>
      </c>
      <c r="B164" s="98">
        <f>ROUND(B163/(C163/30),0)</f>
        <v>39</v>
      </c>
      <c r="C164" s="99" t="s">
        <v>131</v>
      </c>
      <c r="D164" s="104" t="s">
        <v>85</v>
      </c>
      <c r="E164" s="19"/>
      <c r="F164" s="27"/>
    </row>
    <row r="165" spans="1:6" ht="12.95" customHeight="1">
      <c r="A165" s="18"/>
      <c r="B165" s="20"/>
      <c r="C165" s="21"/>
      <c r="D165" s="21"/>
      <c r="E165" s="21"/>
      <c r="F165" s="73"/>
    </row>
    <row r="166" spans="1:6" ht="12.95" customHeight="1">
      <c r="A166" s="18"/>
      <c r="B166" s="20"/>
      <c r="C166" s="21"/>
      <c r="D166" s="21"/>
      <c r="E166" s="21"/>
      <c r="F166" s="73"/>
    </row>
    <row r="167" spans="1:6" ht="12.95" customHeight="1">
      <c r="A167" s="18"/>
      <c r="B167" s="20"/>
      <c r="C167" s="21"/>
      <c r="D167" s="21"/>
      <c r="E167" s="21"/>
      <c r="F167" s="58"/>
    </row>
    <row r="168" spans="1:6" ht="8.1" customHeight="1">
      <c r="A168" s="18"/>
      <c r="B168" s="20"/>
      <c r="C168" s="21"/>
      <c r="D168" s="21"/>
      <c r="E168" s="21"/>
      <c r="F168" s="28"/>
    </row>
    <row r="169" spans="1:6" ht="20.25">
      <c r="A169" s="52" t="s">
        <v>87</v>
      </c>
      <c r="B169" s="53">
        <f>B99+B111+B123+B138+B150+B156+B163</f>
        <v>11742081</v>
      </c>
      <c r="C169" s="54">
        <f>C99+C111+C123+C138+C150+C156+C163</f>
        <v>5874033</v>
      </c>
      <c r="D169" s="108"/>
      <c r="E169" s="54">
        <f>E99+E111+E123+E138+E150+E156+E163</f>
        <v>10422701.833333334</v>
      </c>
      <c r="F169" s="57">
        <f>B169-E169</f>
        <v>1319379.166666666</v>
      </c>
    </row>
    <row r="170" spans="1:6" s="75" customFormat="1" ht="8.1" customHeight="1" thickBot="1">
      <c r="A170" s="45"/>
      <c r="B170" s="79"/>
      <c r="C170" s="80"/>
      <c r="D170" s="80"/>
      <c r="E170" s="80"/>
      <c r="F170" s="81"/>
    </row>
    <row r="171" spans="1:6" s="75" customFormat="1" ht="8.1" customHeight="1" thickTop="1" thickBot="1">
      <c r="A171" s="18"/>
      <c r="B171" s="20"/>
      <c r="C171" s="21"/>
      <c r="D171" s="21"/>
      <c r="E171" s="21"/>
      <c r="F171" s="78"/>
    </row>
    <row r="172" spans="1:6" s="84" customFormat="1" ht="25.5" customHeight="1" thickTop="1">
      <c r="A172" s="29" t="s">
        <v>86</v>
      </c>
      <c r="B172" s="82"/>
      <c r="C172" s="83"/>
      <c r="D172" s="83"/>
      <c r="E172" s="83"/>
      <c r="F172" s="30">
        <f>F109+F169</f>
        <v>1319379.166666666</v>
      </c>
    </row>
    <row r="173" spans="1:6" s="84" customFormat="1" ht="47.25" customHeight="1">
      <c r="A173" s="31" t="s">
        <v>88</v>
      </c>
      <c r="B173" s="85"/>
      <c r="C173" s="86"/>
      <c r="D173" s="87" t="s">
        <v>132</v>
      </c>
      <c r="E173" s="86"/>
      <c r="F173" s="47">
        <f>F172*D174</f>
        <v>46178.270833333314</v>
      </c>
    </row>
    <row r="174" spans="1:6" s="91" customFormat="1" ht="21" thickBot="1">
      <c r="A174" s="32" t="s">
        <v>62</v>
      </c>
      <c r="B174" s="88"/>
      <c r="C174" s="89"/>
      <c r="D174" s="42">
        <f>D94</f>
        <v>3.5000000000000003E-2</v>
      </c>
      <c r="E174" s="89"/>
      <c r="F174" s="33" t="s">
        <v>63</v>
      </c>
    </row>
    <row r="175" spans="1:6" s="112" customFormat="1" ht="21.75" thickTop="1" thickBot="1">
      <c r="A175" s="38"/>
      <c r="B175" s="109"/>
      <c r="C175" s="110"/>
      <c r="D175" s="111"/>
      <c r="E175" s="110"/>
      <c r="F175" s="39"/>
    </row>
    <row r="176" spans="1:6" s="84" customFormat="1" ht="25.5" customHeight="1" thickTop="1">
      <c r="A176" s="29" t="s">
        <v>89</v>
      </c>
      <c r="B176" s="82"/>
      <c r="C176" s="83"/>
      <c r="D176" s="83"/>
      <c r="E176" s="83"/>
      <c r="F176" s="30">
        <f>F92+F172</f>
        <v>1918991.666666666</v>
      </c>
    </row>
    <row r="177" spans="1:6" s="84" customFormat="1" ht="47.25" customHeight="1">
      <c r="A177" s="41" t="s">
        <v>90</v>
      </c>
      <c r="B177" s="85"/>
      <c r="C177" s="86"/>
      <c r="D177" s="87" t="s">
        <v>133</v>
      </c>
      <c r="E177" s="86"/>
      <c r="F177" s="47">
        <f>F176*D178</f>
        <v>67164.708333333314</v>
      </c>
    </row>
    <row r="178" spans="1:6" s="91" customFormat="1" ht="23.25" thickBot="1">
      <c r="A178" s="40" t="s">
        <v>62</v>
      </c>
      <c r="B178" s="88"/>
      <c r="C178" s="89"/>
      <c r="D178" s="42">
        <f>D94</f>
        <v>3.5000000000000003E-2</v>
      </c>
      <c r="E178" s="89"/>
      <c r="F178" s="33" t="s">
        <v>63</v>
      </c>
    </row>
    <row r="179" spans="1:6" ht="13.5" thickTop="1"/>
  </sheetData>
  <mergeCells count="4">
    <mergeCell ref="A1:A3"/>
    <mergeCell ref="B1:F1"/>
    <mergeCell ref="B2:F2"/>
    <mergeCell ref="B3:F3"/>
  </mergeCells>
  <phoneticPr fontId="0" type="noConversion"/>
  <printOptions horizontalCentered="1" verticalCentered="1"/>
  <pageMargins left="0" right="0" top="0" bottom="0" header="0" footer="0"/>
  <pageSetup scale="69" orientation="landscape" horizontalDpi="4294967292" r:id="rId1"/>
  <headerFooter alignWithMargins="0"/>
  <rowBreaks count="4" manualBreakCount="4">
    <brk id="58" max="16383" man="1"/>
    <brk id="95" max="16383" man="1"/>
    <brk id="134" max="16383" man="1"/>
    <brk id="1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Sample Worksheet</vt:lpstr>
      <vt:lpstr>Print</vt:lpstr>
      <vt:lpstr>'Sample Worksheet'!Print_Area</vt:lpstr>
      <vt:lpstr>Print_Sample_Analysis</vt:lpstr>
      <vt:lpstr>'Sample Worksheet'!Print_Titles</vt:lpstr>
      <vt:lpstr>Titles_Sample_Analysis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House</dc:creator>
  <cp:lastModifiedBy>Garry House</cp:lastModifiedBy>
  <cp:lastPrinted>2017-02-01T19:53:23Z</cp:lastPrinted>
  <dcterms:created xsi:type="dcterms:W3CDTF">1998-04-05T01:15:49Z</dcterms:created>
  <dcterms:modified xsi:type="dcterms:W3CDTF">2017-02-01T19:53:37Z</dcterms:modified>
</cp:coreProperties>
</file>